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SIDANG SKRIPSI\"/>
    </mc:Choice>
  </mc:AlternateContent>
  <bookViews>
    <workbookView xWindow="0" yWindow="0" windowWidth="16815" windowHeight="7755" firstSheet="1" activeTab="2"/>
  </bookViews>
  <sheets>
    <sheet name="Koreksi pretest 7F" sheetId="4" r:id="rId1"/>
    <sheet name="KOREKSI POSTTEST 7F" sheetId="9" r:id="rId2"/>
    <sheet name="N-gain Nilai" sheetId="11" r:id="rId3"/>
    <sheet name="PERHITUNGAN TIAP INDIKATOR " sheetId="1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1" l="1"/>
  <c r="H10" i="11"/>
  <c r="M26" i="12"/>
  <c r="D41" i="12"/>
  <c r="C40" i="12"/>
  <c r="O33" i="12"/>
  <c r="N33" i="12"/>
  <c r="M33" i="12"/>
  <c r="O26" i="12"/>
  <c r="N26" i="12"/>
  <c r="F39" i="11"/>
  <c r="E39" i="11"/>
  <c r="D39" i="11"/>
  <c r="D46" i="11"/>
  <c r="L35" i="12"/>
  <c r="K33" i="12"/>
  <c r="K34" i="12"/>
  <c r="K37" i="12"/>
  <c r="O4" i="11"/>
  <c r="K27" i="12"/>
  <c r="K28" i="12"/>
  <c r="K26" i="12"/>
  <c r="L36" i="12"/>
  <c r="L34" i="12"/>
  <c r="L33" i="12"/>
  <c r="F38" i="12"/>
  <c r="F39" i="12"/>
  <c r="F40" i="12"/>
  <c r="F41" i="12"/>
  <c r="F42" i="12"/>
  <c r="F37" i="12"/>
  <c r="E38" i="12"/>
  <c r="E39" i="12"/>
  <c r="E40" i="12"/>
  <c r="E41" i="12"/>
  <c r="E42" i="12"/>
  <c r="E37" i="12"/>
  <c r="N4" i="11"/>
  <c r="E26" i="12"/>
  <c r="E27" i="12"/>
  <c r="F27" i="12" s="1"/>
  <c r="E28" i="12"/>
  <c r="E29" i="12"/>
  <c r="F29" i="12" s="1"/>
  <c r="E30" i="12"/>
  <c r="E25" i="12"/>
  <c r="F28" i="12"/>
  <c r="F30" i="12"/>
  <c r="F25" i="12"/>
  <c r="F26" i="12"/>
  <c r="G5" i="11"/>
  <c r="G4" i="11"/>
  <c r="D25" i="12"/>
  <c r="G7" i="11"/>
  <c r="G25" i="12"/>
  <c r="F3" i="12"/>
  <c r="G2" i="12"/>
  <c r="F2" i="12"/>
  <c r="H5" i="11"/>
  <c r="I5" i="11" s="1"/>
  <c r="C26" i="12"/>
  <c r="B29" i="12"/>
  <c r="B25" i="12"/>
  <c r="I4" i="11"/>
  <c r="M4" i="11"/>
  <c r="C28" i="12"/>
  <c r="C29" i="12"/>
  <c r="D29" i="12" s="1"/>
  <c r="C30" i="12"/>
  <c r="C25" i="12"/>
  <c r="B30" i="12"/>
  <c r="D42" i="12" s="1"/>
  <c r="D30" i="12"/>
  <c r="D28" i="12"/>
  <c r="G3" i="12"/>
  <c r="F4" i="12"/>
  <c r="G4" i="12"/>
  <c r="F5" i="12"/>
  <c r="G5" i="12"/>
  <c r="F6" i="12"/>
  <c r="G6" i="12"/>
  <c r="F7" i="12"/>
  <c r="G7" i="12"/>
  <c r="H15" i="12"/>
  <c r="H16" i="12"/>
  <c r="H17" i="12"/>
  <c r="H18" i="12"/>
  <c r="H19" i="12"/>
  <c r="H14" i="12"/>
  <c r="A17" i="12"/>
  <c r="A18" i="12"/>
  <c r="A19" i="12"/>
  <c r="A15" i="12"/>
  <c r="A16" i="12"/>
  <c r="A14" i="12"/>
  <c r="K29" i="12" l="1"/>
  <c r="L29" i="12" s="1"/>
  <c r="L28" i="12"/>
  <c r="L26" i="12"/>
  <c r="D37" i="12"/>
  <c r="C37" i="12"/>
  <c r="C42" i="12"/>
  <c r="C41" i="12"/>
  <c r="G30" i="12"/>
  <c r="G29" i="12"/>
  <c r="D26" i="12"/>
  <c r="D27" i="12"/>
  <c r="F46" i="11"/>
  <c r="E46" i="11"/>
  <c r="O6" i="11"/>
  <c r="O8" i="11"/>
  <c r="O9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N5" i="11"/>
  <c r="O5" i="11" s="1"/>
  <c r="N6" i="11"/>
  <c r="N8" i="11"/>
  <c r="N9" i="11"/>
  <c r="N10" i="11"/>
  <c r="O10" i="11" s="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B39" i="11" s="1"/>
  <c r="M9" i="11"/>
  <c r="M8" i="11"/>
  <c r="M6" i="11"/>
  <c r="M5" i="11"/>
  <c r="L33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6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0" i="11"/>
  <c r="H19" i="11"/>
  <c r="H18" i="11"/>
  <c r="H17" i="11"/>
  <c r="H16" i="11"/>
  <c r="H14" i="11"/>
  <c r="H13" i="11"/>
  <c r="H12" i="11"/>
  <c r="H9" i="11"/>
  <c r="H8" i="11"/>
  <c r="H7" i="11"/>
  <c r="M7" i="11" s="1"/>
  <c r="B41" i="11" s="1"/>
  <c r="G6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4" i="11"/>
  <c r="D32" i="11"/>
  <c r="D33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5" i="11"/>
  <c r="D6" i="11"/>
  <c r="D7" i="11"/>
  <c r="D8" i="11"/>
  <c r="D9" i="11"/>
  <c r="D10" i="11"/>
  <c r="D11" i="11"/>
  <c r="D12" i="11"/>
  <c r="D13" i="11"/>
  <c r="D14" i="11"/>
  <c r="D15" i="11"/>
  <c r="D16" i="11"/>
  <c r="D4" i="11"/>
  <c r="B48" i="11" l="1"/>
  <c r="B46" i="11"/>
  <c r="L37" i="12"/>
  <c r="L27" i="12"/>
  <c r="I7" i="11"/>
  <c r="B40" i="11"/>
  <c r="G26" i="12"/>
  <c r="D38" i="12"/>
  <c r="C38" i="12"/>
  <c r="G28" i="12"/>
  <c r="G27" i="12"/>
  <c r="C39" i="12"/>
  <c r="D39" i="12"/>
  <c r="N7" i="11" l="1"/>
  <c r="O7" i="11" s="1"/>
  <c r="B49" i="11" s="1"/>
  <c r="B42" i="11"/>
  <c r="C39" i="11" s="1"/>
  <c r="F67" i="9"/>
  <c r="F66" i="9"/>
  <c r="H66" i="4"/>
  <c r="H65" i="4"/>
  <c r="T18" i="9"/>
  <c r="M22" i="9"/>
  <c r="N10" i="9"/>
  <c r="R8" i="9"/>
  <c r="R6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T52" i="9"/>
  <c r="S52" i="9"/>
  <c r="R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U40" i="9"/>
  <c r="T40" i="9"/>
  <c r="S40" i="9"/>
  <c r="R40" i="9"/>
  <c r="Q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V34" i="9" s="1"/>
  <c r="B34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B26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V24" i="9" s="1"/>
  <c r="U22" i="9"/>
  <c r="T22" i="9"/>
  <c r="S22" i="9"/>
  <c r="R22" i="9"/>
  <c r="Q22" i="9"/>
  <c r="P22" i="9"/>
  <c r="O22" i="9"/>
  <c r="N22" i="9"/>
  <c r="L22" i="9"/>
  <c r="K22" i="9"/>
  <c r="J22" i="9"/>
  <c r="I22" i="9"/>
  <c r="H22" i="9"/>
  <c r="G22" i="9"/>
  <c r="F22" i="9"/>
  <c r="E22" i="9"/>
  <c r="D22" i="9"/>
  <c r="C22" i="9"/>
  <c r="B22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D18" i="9"/>
  <c r="C18" i="9"/>
  <c r="B18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T12" i="9"/>
  <c r="S12" i="9"/>
  <c r="R12" i="9"/>
  <c r="Q12" i="9"/>
  <c r="P12" i="9"/>
  <c r="O12" i="9"/>
  <c r="N12" i="9"/>
  <c r="M12" i="9"/>
  <c r="L12" i="9"/>
  <c r="K12" i="9"/>
  <c r="J12" i="9"/>
  <c r="H12" i="9"/>
  <c r="G12" i="9"/>
  <c r="F12" i="9"/>
  <c r="E12" i="9"/>
  <c r="D12" i="9"/>
  <c r="C12" i="9"/>
  <c r="B12" i="9"/>
  <c r="T10" i="9"/>
  <c r="S10" i="9"/>
  <c r="R10" i="9"/>
  <c r="Q10" i="9"/>
  <c r="P10" i="9"/>
  <c r="O10" i="9"/>
  <c r="M10" i="9"/>
  <c r="L10" i="9"/>
  <c r="K10" i="9"/>
  <c r="J10" i="9"/>
  <c r="I10" i="9"/>
  <c r="H10" i="9"/>
  <c r="G10" i="9"/>
  <c r="F10" i="9"/>
  <c r="E10" i="9"/>
  <c r="D10" i="9"/>
  <c r="C10" i="9"/>
  <c r="V10" i="9" s="1"/>
  <c r="B10" i="9"/>
  <c r="U63" i="9"/>
  <c r="T8" i="9"/>
  <c r="S8" i="9"/>
  <c r="Q8" i="9"/>
  <c r="P8" i="9"/>
  <c r="O8" i="9"/>
  <c r="N8" i="9"/>
  <c r="M8" i="9"/>
  <c r="L8" i="9"/>
  <c r="J8" i="9"/>
  <c r="I8" i="9"/>
  <c r="H8" i="9"/>
  <c r="G8" i="9"/>
  <c r="F8" i="9"/>
  <c r="E8" i="9"/>
  <c r="D8" i="9"/>
  <c r="C8" i="9"/>
  <c r="B8" i="9"/>
  <c r="T6" i="9"/>
  <c r="S6" i="9"/>
  <c r="S62" i="9" s="1"/>
  <c r="R62" i="9"/>
  <c r="Q6" i="9"/>
  <c r="P6" i="9"/>
  <c r="O6" i="9"/>
  <c r="O62" i="9" s="1"/>
  <c r="N6" i="9"/>
  <c r="M6" i="9"/>
  <c r="M62" i="9" s="1"/>
  <c r="L6" i="9"/>
  <c r="K6" i="9"/>
  <c r="J6" i="9"/>
  <c r="J62" i="9" s="1"/>
  <c r="I6" i="9"/>
  <c r="I62" i="9" s="1"/>
  <c r="H6" i="9"/>
  <c r="G6" i="9"/>
  <c r="F6" i="9"/>
  <c r="E6" i="9"/>
  <c r="E62" i="9" s="1"/>
  <c r="D6" i="9"/>
  <c r="C6" i="9"/>
  <c r="B6" i="9"/>
  <c r="B62" i="9" s="1"/>
  <c r="T4" i="9"/>
  <c r="S4" i="9"/>
  <c r="R4" i="9"/>
  <c r="Q4" i="9"/>
  <c r="P4" i="9"/>
  <c r="O4" i="9"/>
  <c r="O63" i="9" s="1"/>
  <c r="N4" i="9"/>
  <c r="M4" i="9"/>
  <c r="L4" i="9"/>
  <c r="K4" i="9"/>
  <c r="K63" i="9" s="1"/>
  <c r="J4" i="9"/>
  <c r="I4" i="9"/>
  <c r="H4" i="9"/>
  <c r="G4" i="9"/>
  <c r="G63" i="9" s="1"/>
  <c r="F4" i="9"/>
  <c r="E4" i="9"/>
  <c r="E63" i="9" s="1"/>
  <c r="D4" i="9"/>
  <c r="C4" i="9"/>
  <c r="B4" i="9"/>
  <c r="C63" i="4"/>
  <c r="D63" i="4"/>
  <c r="E63" i="4"/>
  <c r="F63" i="4"/>
  <c r="G63" i="4"/>
  <c r="H63" i="4"/>
  <c r="J63" i="4"/>
  <c r="L63" i="4"/>
  <c r="M63" i="4"/>
  <c r="N63" i="4"/>
  <c r="O63" i="4"/>
  <c r="Q63" i="4"/>
  <c r="R63" i="4"/>
  <c r="T63" i="4"/>
  <c r="U63" i="4"/>
  <c r="B63" i="4"/>
  <c r="U40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B60" i="4"/>
  <c r="V60" i="4" s="1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B58" i="4"/>
  <c r="V58" i="4" s="1"/>
  <c r="C56" i="4"/>
  <c r="D56" i="4"/>
  <c r="E56" i="4"/>
  <c r="F56" i="4"/>
  <c r="G56" i="4"/>
  <c r="H56" i="4"/>
  <c r="I56" i="4"/>
  <c r="I63" i="4" s="1"/>
  <c r="J56" i="4"/>
  <c r="K56" i="4"/>
  <c r="L56" i="4"/>
  <c r="M56" i="4"/>
  <c r="N56" i="4"/>
  <c r="O56" i="4"/>
  <c r="P56" i="4"/>
  <c r="Q56" i="4"/>
  <c r="R56" i="4"/>
  <c r="S56" i="4"/>
  <c r="T56" i="4"/>
  <c r="U56" i="4"/>
  <c r="B56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R52" i="4"/>
  <c r="S52" i="4"/>
  <c r="T52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B54" i="4"/>
  <c r="V54" i="4" s="1"/>
  <c r="B52" i="4"/>
  <c r="V52" i="4" s="1"/>
  <c r="B50" i="4"/>
  <c r="V50" i="4" s="1"/>
  <c r="B48" i="4"/>
  <c r="V48" i="4" s="1"/>
  <c r="B46" i="4"/>
  <c r="V46" i="4" s="1"/>
  <c r="B44" i="4"/>
  <c r="V44" i="4" s="1"/>
  <c r="B42" i="4"/>
  <c r="V42" i="4" s="1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B40" i="4"/>
  <c r="V40" i="4" s="1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B38" i="4"/>
  <c r="V38" i="4" s="1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P63" i="4" s="1"/>
  <c r="Q36" i="4"/>
  <c r="R36" i="4"/>
  <c r="S36" i="4"/>
  <c r="T36" i="4"/>
  <c r="B36" i="4"/>
  <c r="V36" i="4" s="1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S63" i="4" s="1"/>
  <c r="T34" i="4"/>
  <c r="B34" i="4"/>
  <c r="V34" i="4" s="1"/>
  <c r="C32" i="4"/>
  <c r="D32" i="4"/>
  <c r="E32" i="4"/>
  <c r="F32" i="4"/>
  <c r="G32" i="4"/>
  <c r="H32" i="4"/>
  <c r="I32" i="4"/>
  <c r="J32" i="4"/>
  <c r="K32" i="4"/>
  <c r="K63" i="4" s="1"/>
  <c r="L32" i="4"/>
  <c r="M32" i="4"/>
  <c r="N32" i="4"/>
  <c r="O32" i="4"/>
  <c r="P32" i="4"/>
  <c r="Q32" i="4"/>
  <c r="R32" i="4"/>
  <c r="S32" i="4"/>
  <c r="T32" i="4"/>
  <c r="B32" i="4"/>
  <c r="V32" i="4" s="1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B30" i="4"/>
  <c r="V30" i="4" s="1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B28" i="4"/>
  <c r="V28" i="4" s="1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B26" i="4"/>
  <c r="V26" i="4" s="1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B24" i="4"/>
  <c r="V24" i="4" s="1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B22" i="4"/>
  <c r="V22" i="4" s="1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B20" i="4"/>
  <c r="V20" i="4" s="1"/>
  <c r="C18" i="4"/>
  <c r="D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B18" i="4"/>
  <c r="V18" i="4" s="1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B16" i="4"/>
  <c r="V16" i="4" s="1"/>
  <c r="T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U14" i="4"/>
  <c r="C12" i="4"/>
  <c r="D12" i="4"/>
  <c r="E12" i="4"/>
  <c r="F12" i="4"/>
  <c r="G12" i="4"/>
  <c r="H12" i="4"/>
  <c r="J12" i="4"/>
  <c r="K12" i="4"/>
  <c r="L12" i="4"/>
  <c r="M12" i="4"/>
  <c r="N12" i="4"/>
  <c r="O12" i="4"/>
  <c r="P12" i="4"/>
  <c r="Q12" i="4"/>
  <c r="R12" i="4"/>
  <c r="S12" i="4"/>
  <c r="T12" i="4"/>
  <c r="B14" i="4"/>
  <c r="V14" i="4" s="1"/>
  <c r="B12" i="4"/>
  <c r="V12" i="4" s="1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B10" i="4"/>
  <c r="V10" i="4" s="1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B8" i="4"/>
  <c r="V8" i="4" s="1"/>
  <c r="C6" i="4"/>
  <c r="D6" i="4"/>
  <c r="E6" i="4"/>
  <c r="E62" i="4" s="1"/>
  <c r="F6" i="4"/>
  <c r="G6" i="4"/>
  <c r="H6" i="4"/>
  <c r="I6" i="4"/>
  <c r="I62" i="4" s="1"/>
  <c r="J6" i="4"/>
  <c r="J62" i="4" s="1"/>
  <c r="K6" i="4"/>
  <c r="K62" i="4" s="1"/>
  <c r="L6" i="4"/>
  <c r="L62" i="4" s="1"/>
  <c r="M6" i="4"/>
  <c r="M62" i="4" s="1"/>
  <c r="N6" i="4"/>
  <c r="N62" i="4" s="1"/>
  <c r="O6" i="4"/>
  <c r="O62" i="4" s="1"/>
  <c r="P6" i="4"/>
  <c r="Q6" i="4"/>
  <c r="Q62" i="4" s="1"/>
  <c r="R6" i="4"/>
  <c r="R62" i="4" s="1"/>
  <c r="S6" i="4"/>
  <c r="S62" i="4" s="1"/>
  <c r="T6" i="4"/>
  <c r="U6" i="4"/>
  <c r="B6" i="4"/>
  <c r="V6" i="4" s="1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C40" i="11" l="1"/>
  <c r="C48" i="11"/>
  <c r="B47" i="11"/>
  <c r="C42" i="11"/>
  <c r="C47" i="11"/>
  <c r="C41" i="11"/>
  <c r="C49" i="11"/>
  <c r="C46" i="11"/>
  <c r="S63" i="9"/>
  <c r="V20" i="9"/>
  <c r="V22" i="9"/>
  <c r="Q63" i="9"/>
  <c r="V28" i="9"/>
  <c r="I63" i="9"/>
  <c r="V26" i="9"/>
  <c r="C63" i="9"/>
  <c r="V30" i="9"/>
  <c r="V18" i="9"/>
  <c r="V14" i="9"/>
  <c r="V12" i="9"/>
  <c r="V16" i="9"/>
  <c r="M63" i="9"/>
  <c r="B63" i="9"/>
  <c r="D63" i="9"/>
  <c r="F63" i="9"/>
  <c r="H63" i="9"/>
  <c r="J63" i="9"/>
  <c r="L63" i="9"/>
  <c r="N63" i="9"/>
  <c r="P63" i="9"/>
  <c r="R63" i="9"/>
  <c r="T63" i="9"/>
  <c r="V8" i="9"/>
  <c r="V32" i="9"/>
  <c r="V36" i="9"/>
  <c r="V38" i="9"/>
  <c r="V40" i="9"/>
  <c r="V42" i="9"/>
  <c r="V44" i="9"/>
  <c r="V46" i="9"/>
  <c r="V48" i="9"/>
  <c r="V50" i="9"/>
  <c r="V52" i="9"/>
  <c r="V54" i="9"/>
  <c r="V56" i="9"/>
  <c r="V58" i="9"/>
  <c r="V60" i="9"/>
  <c r="V62" i="9"/>
  <c r="V4" i="9"/>
  <c r="V6" i="9"/>
  <c r="V56" i="4"/>
  <c r="B62" i="4"/>
  <c r="V62" i="4" s="1"/>
  <c r="V4" i="4"/>
  <c r="B50" i="11" l="1"/>
  <c r="C50" i="11" s="1"/>
</calcChain>
</file>

<file path=xl/sharedStrings.xml><?xml version="1.0" encoding="utf-8"?>
<sst xmlns="http://schemas.openxmlformats.org/spreadsheetml/2006/main" count="1465" uniqueCount="119">
  <si>
    <t>A</t>
  </si>
  <si>
    <t>Nama</t>
  </si>
  <si>
    <t>No. 1</t>
  </si>
  <si>
    <t xml:space="preserve">No. 2 </t>
  </si>
  <si>
    <t xml:space="preserve">No. 3 </t>
  </si>
  <si>
    <t xml:space="preserve">No. 4 </t>
  </si>
  <si>
    <t>No.5</t>
  </si>
  <si>
    <t xml:space="preserve">No. 6 </t>
  </si>
  <si>
    <t xml:space="preserve">No. 7 </t>
  </si>
  <si>
    <t xml:space="preserve">No. 8 </t>
  </si>
  <si>
    <t xml:space="preserve">No. 9 </t>
  </si>
  <si>
    <t xml:space="preserve">No. 10 </t>
  </si>
  <si>
    <t>No. 11</t>
  </si>
  <si>
    <t>No. 12</t>
  </si>
  <si>
    <t>No. 13</t>
  </si>
  <si>
    <t xml:space="preserve">No. 14 </t>
  </si>
  <si>
    <t xml:space="preserve">No. 15 </t>
  </si>
  <si>
    <t xml:space="preserve">No. 16 </t>
  </si>
  <si>
    <t xml:space="preserve">No. 17 </t>
  </si>
  <si>
    <t xml:space="preserve">No. 18 </t>
  </si>
  <si>
    <t xml:space="preserve">NO. 19 </t>
  </si>
  <si>
    <t xml:space="preserve">No. 20 </t>
  </si>
  <si>
    <t xml:space="preserve">Kunci Jawaban </t>
  </si>
  <si>
    <t>D</t>
  </si>
  <si>
    <t>C</t>
  </si>
  <si>
    <t>B</t>
  </si>
  <si>
    <t xml:space="preserve">D </t>
  </si>
  <si>
    <t xml:space="preserve">B </t>
  </si>
  <si>
    <t xml:space="preserve">Jawaban Benar </t>
  </si>
  <si>
    <t>Nilai</t>
  </si>
  <si>
    <t xml:space="preserve">Siswa benar </t>
  </si>
  <si>
    <t>RATA-RATA NILAI PRETEST</t>
  </si>
  <si>
    <t xml:space="preserve">Nilai tertinggi siswa </t>
  </si>
  <si>
    <t xml:space="preserve">Nilai terendah siswa </t>
  </si>
  <si>
    <t xml:space="preserve">NILAI TOTAL </t>
  </si>
  <si>
    <t xml:space="preserve">TOTAL NILAI </t>
  </si>
  <si>
    <t>Kelas Eksperimen</t>
  </si>
  <si>
    <t>Perhitungan N Gain Pre-Test dan Post-Test Kelas Eksperimen</t>
  </si>
  <si>
    <t>Total Skor</t>
  </si>
  <si>
    <t>Selisih</t>
  </si>
  <si>
    <t>Skor Ideal (100-Pre)</t>
  </si>
  <si>
    <t>N Gain Skor</t>
  </si>
  <si>
    <t>N Gain %</t>
  </si>
  <si>
    <t>No.</t>
  </si>
  <si>
    <t>Efektifitas N-Gain</t>
  </si>
  <si>
    <t>Pre-test</t>
  </si>
  <si>
    <t>Post-test</t>
  </si>
  <si>
    <t>post-pre</t>
  </si>
  <si>
    <t>Skor</t>
  </si>
  <si>
    <t>Kriteria</t>
  </si>
  <si>
    <t>Pembagian skor N Gain Kelas Eksperimen</t>
  </si>
  <si>
    <t>Pembagian skor N Gain</t>
  </si>
  <si>
    <t>Jumlah (f)</t>
  </si>
  <si>
    <t>Persentase (%)</t>
  </si>
  <si>
    <t>Rata-rata</t>
  </si>
  <si>
    <t>Minimal</t>
  </si>
  <si>
    <t>Maksimal</t>
  </si>
  <si>
    <t>Tinggi  (&gt; 0,7)</t>
  </si>
  <si>
    <t>Sedang (0,3 - 0,7</t>
  </si>
  <si>
    <t>Rendah (&lt; 0,3)</t>
  </si>
  <si>
    <t>Total</t>
  </si>
  <si>
    <t>Tafsiran kefektifan Kelas Eksperimen</t>
  </si>
  <si>
    <t>Tafsiran kefektifan</t>
  </si>
  <si>
    <t>Efektif (&gt;76)</t>
  </si>
  <si>
    <t>Cukup Efektif (56-75)</t>
  </si>
  <si>
    <t>Kurang Efektif (40-55)</t>
  </si>
  <si>
    <t>Tidak Efektif (&lt; 40)</t>
  </si>
  <si>
    <t>Pretest</t>
  </si>
  <si>
    <t>Posttest</t>
  </si>
  <si>
    <t>Menafsirkan</t>
  </si>
  <si>
    <t xml:space="preserve">Mencontohkan </t>
  </si>
  <si>
    <t xml:space="preserve">Menjelaskan </t>
  </si>
  <si>
    <t>Membandingkan</t>
  </si>
  <si>
    <t xml:space="preserve">Menginferensi </t>
  </si>
  <si>
    <t>Mengklasifikasikan</t>
  </si>
  <si>
    <t>2, 8, 11</t>
  </si>
  <si>
    <t>19, 20, 16</t>
  </si>
  <si>
    <t>10, 14, 18</t>
  </si>
  <si>
    <t>Indikator</t>
  </si>
  <si>
    <t>1, 3, 5</t>
  </si>
  <si>
    <t>6, 7, 9, 17</t>
  </si>
  <si>
    <t>4, 12, 13, 15</t>
  </si>
  <si>
    <t>PRETEST TIAP INDIKATOR</t>
  </si>
  <si>
    <t>Column1</t>
  </si>
  <si>
    <t xml:space="preserve">                        RATA2 POSTTEST TIAP INDIKATOR</t>
  </si>
  <si>
    <t xml:space="preserve">Perhitungan N Gain rata-rata tiap indikator </t>
  </si>
  <si>
    <t>Rata Pretest</t>
  </si>
  <si>
    <t>Rata posttest</t>
  </si>
  <si>
    <t>sedang</t>
  </si>
  <si>
    <t>AEG</t>
  </si>
  <si>
    <t>ADP</t>
  </si>
  <si>
    <t>AAH</t>
  </si>
  <si>
    <t>ANS</t>
  </si>
  <si>
    <t>AKW</t>
  </si>
  <si>
    <t>AAP</t>
  </si>
  <si>
    <t>CBS</t>
  </si>
  <si>
    <t>DSN</t>
  </si>
  <si>
    <t>DF</t>
  </si>
  <si>
    <t>DM</t>
  </si>
  <si>
    <t>DNS</t>
  </si>
  <si>
    <t>FE</t>
  </si>
  <si>
    <t>AAPP</t>
  </si>
  <si>
    <t>MASR</t>
  </si>
  <si>
    <t>MEF</t>
  </si>
  <si>
    <t>FRA</t>
  </si>
  <si>
    <t>MSR</t>
  </si>
  <si>
    <t>MRR</t>
  </si>
  <si>
    <t>MDA</t>
  </si>
  <si>
    <t>MMAA</t>
  </si>
  <si>
    <t>MJRA</t>
  </si>
  <si>
    <t>MTAA</t>
  </si>
  <si>
    <t>MWA</t>
  </si>
  <si>
    <t>MAS</t>
  </si>
  <si>
    <t>NOD</t>
  </si>
  <si>
    <t>NHA</t>
  </si>
  <si>
    <t>PZAN</t>
  </si>
  <si>
    <t>SA</t>
  </si>
  <si>
    <t>TKF</t>
  </si>
  <si>
    <t>MZQ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</si>
</sst>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top"/>
    </xf>
    <xf numFmtId="0" fontId="3" fillId="3" borderId="0" xfId="0" applyFont="1" applyFill="1"/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/>
  </cellXfs>
  <cellStyles count="1">
    <cellStyle name="Normal" xfId="0" builtinId="0"/>
  </cellStyles>
  <dxfs count="1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V63" totalsRowCount="1" headerRowDxfId="109" dataDxfId="108">
  <autoFilter ref="A1:V6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1" name="Nama" totalsRowLabel="Siswa benar "/>
    <tableColumn id="2" name="No. 1" totalsRowFunction="custom" dataDxfId="107" totalsRowDxfId="41">
      <totalsRowFormula>SUM(B4+B6+B8+B10+B12+B14+B16+B18+B20+B22+B24+B26+B28+B30+B32+B34+B36+B38+B40+B42+B44+B46+B48+B50+B52+B54+B56+B58+B60+B62)</totalsRowFormula>
    </tableColumn>
    <tableColumn id="3" name="No. 2 " totalsRowFunction="custom" dataDxfId="106" totalsRowDxfId="40">
      <totalsRowFormula>SUM(C4+C6+C8+C10+C12+C14+C16+C18+C20+C22+C24+C26+C28+C30+C32+C34+C36+C38+C40+C42+C44+C46+C48+C50+C52+C54+C56+C58+C60+C62)</totalsRowFormula>
    </tableColumn>
    <tableColumn id="4" name="No. 3 " totalsRowFunction="custom" dataDxfId="105" totalsRowDxfId="39">
      <totalsRowFormula>SUM(D4+D6+D8+D10+D12+D14+D16+D18+D20+D22+D24+D26+D28+D30+D32+D34+D36+D38+D40+D42+D44+D46+D48+D50+D52+D54+D56+D58+D60+D62)</totalsRowFormula>
    </tableColumn>
    <tableColumn id="5" name="No. 4 " totalsRowFunction="custom" dataDxfId="104" totalsRowDxfId="38">
      <totalsRowFormula>SUM(E4+E6+E8+E10+E12+E14+E16+E18+E20+E22+E24+E26+E28+E30+E32+E34+E36+E38+E40+E42+E44+E46+E48+E50+E52+E54+E56+E58+E60+E62)</totalsRowFormula>
    </tableColumn>
    <tableColumn id="6" name="No.5" totalsRowFunction="custom" dataDxfId="103" totalsRowDxfId="37">
      <totalsRowFormula>SUM(F4+F6+F8+F10+F12+F14+F16+F18+F20+F22+F24+F26+F28+F30+F32+F34+F36+F38+F40+F42+F44+F46+F48+F50+F52+F54+F56+F58+F60+F62)</totalsRowFormula>
    </tableColumn>
    <tableColumn id="7" name="No. 6 " totalsRowFunction="custom" dataDxfId="102" totalsRowDxfId="36">
      <totalsRowFormula>SUM(G4+G6+G8+G10+G12+G14+G16+G18+G20+G22+G24+G26+G28+G30+G32+G34+G36+G38+G40+G42+G44+G46+G48+G50+G52+G54+G56+G58+G60+G62)</totalsRowFormula>
    </tableColumn>
    <tableColumn id="8" name="No. 7 " totalsRowFunction="custom" dataDxfId="101" totalsRowDxfId="35">
      <totalsRowFormula>SUM(H4+H6+H8+H10+H12+H14+H16+H18+H20+H22+H24+H26+H28+H30+H32+H34+H36+H38+H40+H42+H44+H46+H48+H50+H52+H54+H56+H58+H60+H62)</totalsRowFormula>
    </tableColumn>
    <tableColumn id="9" name="No. 8 " totalsRowFunction="custom" dataDxfId="100" totalsRowDxfId="34">
      <totalsRowFormula>SUM(I4+I6+I8+I10+I12+I14+I16+I18+I20+I22+I24+I26+I28+I30+I32+I34+I36+I38+I40+I42+I44+I46+I48+I50+I52+I54+I56+I58+I60+I62)</totalsRowFormula>
    </tableColumn>
    <tableColumn id="10" name="No. 9 " totalsRowFunction="custom" dataDxfId="99" totalsRowDxfId="33">
      <totalsRowFormula>SUM(J4+J6+J8+J10+J12+J14+J16+J18+J20+J22+J24+J26+J28+J30+J32+J34+J36+J38+J40+J42+J44+J46+J48+J50+J52+J54+J56+J58+J60+J62)</totalsRowFormula>
    </tableColumn>
    <tableColumn id="11" name="No. 10 " totalsRowFunction="custom" dataDxfId="98" totalsRowDxfId="32">
      <totalsRowFormula>SUM(K4+K6+K8+K10+K12+K14+K16+K18+K20+K22+K24+K26+K28+K30+K32+K34+K36+K38+K40+K42+K44+K46+K48+K50+K52+K54+K56+K58+K60+K62)</totalsRowFormula>
    </tableColumn>
    <tableColumn id="12" name="No. 11" totalsRowFunction="custom" dataDxfId="97" totalsRowDxfId="31">
      <totalsRowFormula>SUM(L4+L6+L8+L10+L12+L14+L16+L18+L20+L22+L24+L26+L28+L30+L32+L34+L36+L38+L40+L42+L44+L46+L48+L50+L52+L54+L56+L58+L60+L62)</totalsRowFormula>
    </tableColumn>
    <tableColumn id="13" name="No. 12" totalsRowFunction="custom" dataDxfId="96" totalsRowDxfId="30">
      <totalsRowFormula>SUM(M4+M6+M8+M10+M12+M14+M16+M18+M20+M22+M24+M26+M28+M30+M32+M34+M36+M38+M40+M42+M44+M46+M48+M50+M52+M54+M56+M58+M60+M62)</totalsRowFormula>
    </tableColumn>
    <tableColumn id="14" name="No. 13" totalsRowFunction="custom" dataDxfId="95" totalsRowDxfId="29">
      <totalsRowFormula>SUM(N4+N6+N8+N10+N12+N14+N16+N18+N20+N22+N24+N26+N28+N30+N32+N34+N36+N38+N40+N42+N44+N46+N48+N50+N52+N54+N56+N58+N60+N62)</totalsRowFormula>
    </tableColumn>
    <tableColumn id="15" name="No. 14 " totalsRowFunction="custom" dataDxfId="94" totalsRowDxfId="28">
      <totalsRowFormula>SUM(O4+O6+O8+O10+O12+O14+O16+O18+O20+O22+O24+O26+O28+O30+O32+O34+O36+O38+O40+O42+O44+O46+O48+O50+O52+O54+O56+O58+O60+O62)</totalsRowFormula>
    </tableColumn>
    <tableColumn id="16" name="No. 15 " totalsRowFunction="custom" dataDxfId="93" totalsRowDxfId="27">
      <totalsRowFormula>SUM(P4+P6+P8+P10+P12+P14+P16+P18+P20+P22+P24+P26+P28+P30+P32+P34+P36+P38+P40+P42+P44+P46+P48+P50+P52+P54+P56+P58+P60+P62)</totalsRowFormula>
    </tableColumn>
    <tableColumn id="17" name="No. 16 " totalsRowFunction="custom" dataDxfId="92" totalsRowDxfId="26">
      <totalsRowFormula>SUM(Q4+Q6+Q8+Q10+Q12+Q14+Q16+Q18+Q20+Q22+Q24+Q26+Q28+Q30+Q32+Q34+Q36+Q38+Q40+Q42+Q44+Q46+Q48+Q50+Q52+Q54+Q56+Q58+Q60+Q62)</totalsRowFormula>
    </tableColumn>
    <tableColumn id="18" name="No. 17 " totalsRowFunction="custom" dataDxfId="91" totalsRowDxfId="25">
      <totalsRowFormula>SUM(R4+R6+R8+R10+R12+R14+R16+R18+R20+R22+R24+R26+R28+R30+R32+R34+R36+R38+R40+R42+R44+R46+R48+R50+R52+R54+R56+R58+R60+R62)</totalsRowFormula>
    </tableColumn>
    <tableColumn id="19" name="No. 18 " totalsRowFunction="custom" dataDxfId="90" totalsRowDxfId="24">
      <totalsRowFormula>SUM(S4+S6+S8+S10+S12+S14+S16+S18+S20+S22+S24+S26+S28+S30+S32+S34+S36+S38+S40+S42+S44+S46+S48+S50+S52+S54+S56+S58+S60+S62)</totalsRowFormula>
    </tableColumn>
    <tableColumn id="20" name="NO. 19 " totalsRowFunction="custom" dataDxfId="89" totalsRowDxfId="23">
      <totalsRowFormula>SUM(T4+T6+T8+T10+T12+T14+T16+T18+T20+T22+T24+T26+T28+T30+T32+T34+T36+T38+T40+T42+T44+T46+T48+T50+T52+T54+T56+T58+T60+T62)</totalsRowFormula>
    </tableColumn>
    <tableColumn id="21" name="No. 20 " totalsRowFunction="custom" dataDxfId="88" totalsRowDxfId="22">
      <totalsRowFormula>SUM(U4+U6+U8+U10+U12+U14+U16+U18+U20+U22+U24+U26+U28+U30+U32+U34+U36+U38+U40+U42+U44+U46+U48+U50+U52+U54+U56+U58+U60+U62)</totalsRowFormula>
    </tableColumn>
    <tableColumn id="22" name="Jawaban Benar " dataDxfId="87" totalsRowDxfId="21">
      <calculatedColumnFormula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calculatedColumnFormula>
    </tableColumn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id="5" name="Table36" displayName="Table36" ref="A1:V63" totalsRowCount="1" headerRowDxfId="86" dataDxfId="85">
  <autoFilter ref="A1:V6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1" name="Nama" totalsRowLabel="Siswa benar "/>
    <tableColumn id="2" name="No. 1" totalsRowFunction="custom" dataDxfId="84" totalsRowDxfId="20">
      <totalsRowFormula>SUM(B4+B6+B8+B10+B12+B14+B16+B18+B20+B22+B24+B26+B28+B30+B32+B34+B36+B38+B40+B42+B44+B46+B48+B50+B52+B54+B56+B58+B60+B62)</totalsRowFormula>
    </tableColumn>
    <tableColumn id="3" name="No. 2 " totalsRowFunction="custom" dataDxfId="83" totalsRowDxfId="19">
      <totalsRowFormula>SUM(C4+C6+C8+C10+C12+C14+C16+C18+C20+C22+C24+C26+C28+C30+C32+C34+C36+C38+C40+C42+C44+C46+C48+C50+C52+C54+C56+C58+C60+C62)</totalsRowFormula>
    </tableColumn>
    <tableColumn id="4" name="No. 3 " totalsRowFunction="custom" dataDxfId="82" totalsRowDxfId="18">
      <totalsRowFormula>SUM(D4+D6+D8+D10+D12+D14+D16+D18+D20+D22+D24+D26+D28+D30+D32+D34+D36+D38+D40+D42+D44+D46+D48+D50+D52+D54+D56+D58+D60+D62)</totalsRowFormula>
    </tableColumn>
    <tableColumn id="5" name="No. 4 " totalsRowFunction="custom" dataDxfId="81" totalsRowDxfId="17">
      <totalsRowFormula>SUM(E4+E6+E8+E10+E12+E14+E16+E18+E20+E22+E24+E26+E28+E30+E32+E34+E36+E38+E40+E42+E44+E46+E48+E50+E52+E54+E56+E58+E60+E62)</totalsRowFormula>
    </tableColumn>
    <tableColumn id="6" name="No.5" totalsRowFunction="custom" dataDxfId="80" totalsRowDxfId="16">
      <totalsRowFormula>SUM(F4+F6+F8+F10+F12+F14+F16+F18+F20+F22+F24+F26+F28+F30+F32+F34+F36+F38+F40+F42+F44+F46+F48+F50+F52+F54+F56+F58+F60+F62)</totalsRowFormula>
    </tableColumn>
    <tableColumn id="7" name="No. 6 " totalsRowFunction="custom" dataDxfId="79" totalsRowDxfId="15">
      <totalsRowFormula>SUM(G4+G6+G8+G10+G12+G14+G16+G18+G20+G22+G24+G26+G28+G30+G32+G34+G36+G38+G40+G42+G44+G46+G48+G50+G52+G54+G56+G58+G60+G62)</totalsRowFormula>
    </tableColumn>
    <tableColumn id="8" name="No. 7 " totalsRowFunction="custom" dataDxfId="78" totalsRowDxfId="14">
      <totalsRowFormula>SUM(H4+H6+H8+H10+H12+H14+H16+H18+H20+H22+H24+H26+H28+H30+H32+H34+H36+H38+H40+H42+H44+H46+H48+H50+H52+H54+H56+H58+H60+H62)</totalsRowFormula>
    </tableColumn>
    <tableColumn id="9" name="No. 8 " totalsRowFunction="custom" dataDxfId="77" totalsRowDxfId="13">
      <totalsRowFormula>SUM(I4+I6+I8+I10+I12+I14+I16+I18+I20+I22+I24+I26+I28+I30+I32+I34+I36+I38+I40+I42+I44+I46+I48+I50+I52+I54+I56+I58+I60+I62)</totalsRowFormula>
    </tableColumn>
    <tableColumn id="10" name="No. 9 " totalsRowFunction="custom" dataDxfId="76" totalsRowDxfId="12">
      <totalsRowFormula>SUM(J4+J6+J8+J10+J12+J14+J16+J18+J20+J22+J24+J26+J28+J30+J32+J34+J36+J38+J40+J42+J44+J46+J48+J50+J52+J54+J56+J58+J60+J62)</totalsRowFormula>
    </tableColumn>
    <tableColumn id="11" name="No. 10 " totalsRowFunction="custom" dataDxfId="75" totalsRowDxfId="11">
      <totalsRowFormula>SUM(K4+K6+K8+K10+K12+K14+K16+K18+K20+K22+K24+K26+K28+K30+K32+K34+K36+K38+K40+K42+K44+K46+K48+K50+K52+K54+K56+K58+K60+K62)</totalsRowFormula>
    </tableColumn>
    <tableColumn id="12" name="No. 11" totalsRowFunction="custom" dataDxfId="74" totalsRowDxfId="10">
      <totalsRowFormula>SUM(L4+L6+L8+L10+L12+L14+L16+L18+L20+L22+L24+L26+L28+L30+L32+L34+L36+L38+L40+L42+L44+L46+L48+L50+L52+L54+L56+L58+L60+L62)</totalsRowFormula>
    </tableColumn>
    <tableColumn id="13" name="No. 12" totalsRowFunction="custom" dataDxfId="73" totalsRowDxfId="9">
      <totalsRowFormula>SUM(M4+M6+M8+M10+M12+M14+M16+M18+M20+M22+M24+M26+M28+M30+M32+M34+M36+M38+M40+M42+M44+M46+M48+M50+M52+M54+M56+M58+M60+M62)</totalsRowFormula>
    </tableColumn>
    <tableColumn id="14" name="No. 13" totalsRowFunction="custom" dataDxfId="72" totalsRowDxfId="8">
      <totalsRowFormula>SUM(N4+N6+N8+N10+N12+N14+N16+N18+N20+N22+N24+N26+N28+N30+N32+N34+N36+N38+N40+N42+N44+N46+N48+N50+N52+N54+N56+N58+N60+N62)</totalsRowFormula>
    </tableColumn>
    <tableColumn id="15" name="No. 14 " totalsRowFunction="custom" dataDxfId="71" totalsRowDxfId="7">
      <totalsRowFormula>SUM(O4+O6+O8+O10+O12+O14+O16+O18+O20+O22+O24+O26+O28+O30+O32+O34+O36+O38+O40+O42+O44+O46+O48+O50+O52+O54+O56+O58+O60+O62)</totalsRowFormula>
    </tableColumn>
    <tableColumn id="16" name="No. 15 " totalsRowFunction="custom" dataDxfId="70" totalsRowDxfId="6">
      <totalsRowFormula>SUM(P4+P6+P8+P10+P12+P14+P16+P18+P20+P22+P24+P26+P28+P30+P32+P34+P36+P38+P40+P42+P44+P46+P48+P50+P52+P54+P56+P58+P60+P62)</totalsRowFormula>
    </tableColumn>
    <tableColumn id="17" name="No. 16 " totalsRowFunction="custom" dataDxfId="69" totalsRowDxfId="5">
      <totalsRowFormula>SUM(Q4+Q6+Q8+Q10+Q12+Q14+Q16+Q18+Q20+Q22+Q24+Q26+Q28+Q30+Q32+Q34+Q36+Q38+Q40+Q42+Q44+Q46+Q48+Q50+Q52+Q54+Q56+Q58+Q60+Q62)</totalsRowFormula>
    </tableColumn>
    <tableColumn id="18" name="No. 17 " totalsRowFunction="custom" dataDxfId="68" totalsRowDxfId="4">
      <totalsRowFormula>SUM(R4+R6+R8+R10+R12+R14+R16+R18+R20+R22+R24+R26+R28+R30+R32+R34+R36+R38+R40+R42+R44+R46+R48+R50+R52+R54+R56+R58+R60+R62)</totalsRowFormula>
    </tableColumn>
    <tableColumn id="19" name="No. 18 " totalsRowFunction="custom" dataDxfId="67" totalsRowDxfId="3">
      <totalsRowFormula>SUM(S4+S6+S8+S10+S12+S14+S16+S18+S20+S22+S24+S26+S28+S30+S32+S34+S36+S38+S40+S42+S44+S46+S48+S50+S52+S54+S56+S58+S60+S62)</totalsRowFormula>
    </tableColumn>
    <tableColumn id="20" name="NO. 19 " totalsRowFunction="custom" dataDxfId="66" totalsRowDxfId="2">
      <totalsRowFormula>SUM(T4+T6+T8+T10+T12+T14+T16+T18+T20+T22+T24+T26+T28+T30+T32+T34+T36+T38+T40+T42+T44+T46+T48+T50+T52+T54+T56+T58+T60+T62)</totalsRowFormula>
    </tableColumn>
    <tableColumn id="21" name="No. 20 " totalsRowFunction="custom" dataDxfId="65" totalsRowDxfId="1">
      <totalsRowFormula>SUM(U4+U6+U8+U10+U12+U14+U16+U18+U20+U22+U24+U26+U28+U30+U32+U34+U36+U38+U40+U42+U44+U46+U48+U50+U52+U54+U56+U58+U60+U62)</totalsRowFormula>
    </tableColumn>
    <tableColumn id="22" name="Jawaban Benar " dataDxfId="64" totalsRowDxfId="0">
      <calculatedColumnFormula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calculatedColumnFormula>
    </tableColumn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id="1" name="Table1" displayName="Table1" ref="A13:F19" headerRowCount="0" dataDxfId="63">
  <tableColumns count="6">
    <tableColumn id="1" name="Column1" totalsRowLabel="Total">
      <calculatedColumnFormula>B1</calculatedColumnFormula>
    </tableColumn>
    <tableColumn id="2" name="Column2" headerRowDxfId="62"/>
    <tableColumn id="3" name="Column3" dataDxfId="61" totalsRowDxfId="60"/>
    <tableColumn id="4" name="Column4" dataDxfId="59" totalsRowDxfId="58"/>
    <tableColumn id="5" name="Column5" dataDxfId="57" totalsRowDxfId="56"/>
    <tableColumn id="6" name="Column6" totalsRowFunction="sum" dataDxfId="55" totalsRowDxfId="54"/>
  </tableColumns>
  <tableStyleInfo name="TableStyleMedium22" showFirstColumn="1" showLastColumn="0" showRowStripes="1" showColumnStripes="0"/>
</table>
</file>

<file path=xl/tables/table4.xml><?xml version="1.0" encoding="utf-8"?>
<table xmlns="http://schemas.openxmlformats.org/spreadsheetml/2006/main" id="4" name="Table15" displayName="Table15" ref="H13:M19" headerRowCount="0" dataDxfId="53">
  <tableColumns count="6">
    <tableColumn id="1" name="Column1" totalsRowLabel="Total">
      <calculatedColumnFormula>I1</calculatedColumnFormula>
    </tableColumn>
    <tableColumn id="2" name="Column2" headerRowDxfId="52"/>
    <tableColumn id="3" name="Column3" dataDxfId="51" totalsRowDxfId="50"/>
    <tableColumn id="4" name="Column4" dataDxfId="49" totalsRowDxfId="48"/>
    <tableColumn id="5" name="Column5" dataDxfId="47" totalsRowDxfId="46"/>
    <tableColumn id="6" name="Column6" totalsRowFunction="sum" dataDxfId="45" totalsRowDxfId="44"/>
  </tableColumns>
  <tableStyleInfo name="TableStyleMedium22" showFirstColumn="1" showLastColumn="0" showRowStripes="1" showColumnStripes="0"/>
</table>
</file>

<file path=xl/tables/table5.xml><?xml version="1.0" encoding="utf-8"?>
<table xmlns="http://schemas.openxmlformats.org/spreadsheetml/2006/main" id="6" name="Table6" displayName="Table6" ref="E1:H7" totalsRowShown="0" headerRowDxfId="43">
  <autoFilter ref="E1:H7">
    <filterColumn colId="0" hiddenButton="1"/>
    <filterColumn colId="1" hiddenButton="1"/>
    <filterColumn colId="2" hiddenButton="1"/>
    <filterColumn colId="3" hiddenButton="1"/>
  </autoFilter>
  <tableColumns count="4">
    <tableColumn id="1" name="Indikator"/>
    <tableColumn id="2" name="Rata Pretest"/>
    <tableColumn id="3" name="Rata posttest"/>
    <tableColumn id="4" name="Column1" dataDxfId="42">
      <calculatedColumnFormula>Table6[[#This Row],[Rata posttest]]-Table6[[#This Row],[Rata Pretest]]</calculatedColumnFormula>
    </tableColumn>
  </tableColumns>
  <tableStyleInfo name="TableStyleMedium4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69"/>
  <sheetViews>
    <sheetView topLeftCell="A49" zoomScale="118" zoomScaleNormal="118" workbookViewId="0">
      <selection activeCell="A3" sqref="A3:A62"/>
    </sheetView>
  </sheetViews>
  <sheetFormatPr defaultRowHeight="15" x14ac:dyDescent="0.25"/>
  <cols>
    <col min="1" max="1" width="39" customWidth="1"/>
    <col min="2" max="2" width="9.7109375" customWidth="1"/>
    <col min="3" max="5" width="10.85546875" customWidth="1"/>
    <col min="6" max="6" width="9.42578125" customWidth="1"/>
    <col min="7" max="10" width="10.85546875" customWidth="1"/>
    <col min="11" max="11" width="11.85546875" customWidth="1"/>
    <col min="12" max="12" width="10.7109375" customWidth="1"/>
    <col min="13" max="14" width="11.140625" customWidth="1"/>
    <col min="15" max="19" width="11.85546875" customWidth="1"/>
    <col min="20" max="20" width="12.140625" customWidth="1"/>
    <col min="21" max="21" width="12.28515625" customWidth="1"/>
    <col min="22" max="22" width="23.42578125" customWidth="1"/>
    <col min="23" max="156" width="9.140625" style="6"/>
  </cols>
  <sheetData>
    <row r="1" spans="1:156" x14ac:dyDescent="0.25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t="s">
        <v>28</v>
      </c>
      <c r="X1" s="7" t="s">
        <v>29</v>
      </c>
    </row>
    <row r="2" spans="1:156" x14ac:dyDescent="0.25">
      <c r="A2" s="3" t="s">
        <v>22</v>
      </c>
      <c r="B2" s="3" t="s">
        <v>23</v>
      </c>
      <c r="C2" s="3" t="s">
        <v>24</v>
      </c>
      <c r="D2" s="3" t="s">
        <v>0</v>
      </c>
      <c r="E2" s="3" t="s">
        <v>25</v>
      </c>
      <c r="F2" s="3" t="s">
        <v>23</v>
      </c>
      <c r="G2" s="3" t="s">
        <v>0</v>
      </c>
      <c r="H2" s="3" t="s">
        <v>23</v>
      </c>
      <c r="I2" s="3" t="s">
        <v>0</v>
      </c>
      <c r="J2" s="3" t="s">
        <v>23</v>
      </c>
      <c r="K2" s="3" t="s">
        <v>0</v>
      </c>
      <c r="L2" s="3" t="s">
        <v>24</v>
      </c>
      <c r="M2" s="3" t="s">
        <v>23</v>
      </c>
      <c r="N2" s="3" t="s">
        <v>24</v>
      </c>
      <c r="O2" s="3" t="s">
        <v>25</v>
      </c>
      <c r="P2" s="3" t="s">
        <v>25</v>
      </c>
      <c r="Q2" s="3" t="s">
        <v>23</v>
      </c>
      <c r="R2" s="3" t="s">
        <v>25</v>
      </c>
      <c r="S2" s="3" t="s">
        <v>0</v>
      </c>
      <c r="T2" s="3" t="s">
        <v>25</v>
      </c>
      <c r="U2" s="3" t="s">
        <v>26</v>
      </c>
    </row>
    <row r="3" spans="1:156" x14ac:dyDescent="0.25">
      <c r="A3" t="s">
        <v>89</v>
      </c>
      <c r="B3" s="5" t="s">
        <v>23</v>
      </c>
      <c r="C3" s="5" t="s">
        <v>24</v>
      </c>
      <c r="D3" s="5" t="s">
        <v>0</v>
      </c>
      <c r="E3" s="5" t="s">
        <v>25</v>
      </c>
      <c r="F3" s="5" t="s">
        <v>23</v>
      </c>
      <c r="G3" s="5" t="s">
        <v>23</v>
      </c>
      <c r="H3" s="5" t="s">
        <v>23</v>
      </c>
      <c r="I3" s="5" t="s">
        <v>0</v>
      </c>
      <c r="J3" s="5" t="s">
        <v>0</v>
      </c>
      <c r="K3" s="5" t="s">
        <v>23</v>
      </c>
      <c r="L3" s="5" t="s">
        <v>0</v>
      </c>
      <c r="M3" s="5" t="s">
        <v>25</v>
      </c>
      <c r="N3" s="5" t="s">
        <v>0</v>
      </c>
      <c r="O3" s="5" t="s">
        <v>0</v>
      </c>
      <c r="P3" s="5" t="s">
        <v>25</v>
      </c>
      <c r="Q3" s="5" t="s">
        <v>23</v>
      </c>
      <c r="R3" s="5" t="s">
        <v>0</v>
      </c>
      <c r="S3" s="5" t="s">
        <v>0</v>
      </c>
      <c r="T3" s="5" t="s">
        <v>0</v>
      </c>
      <c r="U3" s="5" t="s">
        <v>25</v>
      </c>
      <c r="V3" s="7"/>
      <c r="X3" s="8"/>
    </row>
    <row r="4" spans="1:156" s="1" customFormat="1" x14ac:dyDescent="0.25">
      <c r="B4" s="3">
        <f>IF(B3=B2,1,0)</f>
        <v>1</v>
      </c>
      <c r="C4" s="3">
        <f t="shared" ref="C4:U4" si="0">IF(C3=C2,1,0)</f>
        <v>1</v>
      </c>
      <c r="D4" s="3">
        <f t="shared" si="0"/>
        <v>1</v>
      </c>
      <c r="E4" s="3">
        <f t="shared" si="0"/>
        <v>1</v>
      </c>
      <c r="F4" s="3">
        <f t="shared" si="0"/>
        <v>1</v>
      </c>
      <c r="G4" s="3">
        <f t="shared" si="0"/>
        <v>0</v>
      </c>
      <c r="H4" s="3">
        <f t="shared" si="0"/>
        <v>1</v>
      </c>
      <c r="I4" s="3">
        <f t="shared" si="0"/>
        <v>1</v>
      </c>
      <c r="J4" s="3">
        <f t="shared" si="0"/>
        <v>0</v>
      </c>
      <c r="K4" s="3">
        <f t="shared" si="0"/>
        <v>0</v>
      </c>
      <c r="L4" s="3">
        <f t="shared" si="0"/>
        <v>0</v>
      </c>
      <c r="M4" s="3">
        <f t="shared" si="0"/>
        <v>0</v>
      </c>
      <c r="N4" s="3">
        <f t="shared" si="0"/>
        <v>0</v>
      </c>
      <c r="O4" s="3">
        <f t="shared" si="0"/>
        <v>0</v>
      </c>
      <c r="P4" s="3">
        <f t="shared" si="0"/>
        <v>1</v>
      </c>
      <c r="Q4" s="3">
        <f t="shared" si="0"/>
        <v>1</v>
      </c>
      <c r="R4" s="3">
        <f t="shared" si="0"/>
        <v>0</v>
      </c>
      <c r="S4" s="3">
        <f t="shared" si="0"/>
        <v>1</v>
      </c>
      <c r="T4" s="3">
        <f t="shared" si="0"/>
        <v>0</v>
      </c>
      <c r="U4" s="3">
        <f t="shared" si="0"/>
        <v>0</v>
      </c>
      <c r="V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4" s="7"/>
      <c r="X4" s="8">
        <v>50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</row>
    <row r="5" spans="1:156" x14ac:dyDescent="0.25">
      <c r="A5" t="s">
        <v>90</v>
      </c>
      <c r="B5" s="5" t="s">
        <v>26</v>
      </c>
      <c r="C5" s="5" t="s">
        <v>24</v>
      </c>
      <c r="D5" s="5" t="s">
        <v>24</v>
      </c>
      <c r="E5" s="5" t="s">
        <v>23</v>
      </c>
      <c r="F5" s="5" t="s">
        <v>24</v>
      </c>
      <c r="G5" s="5" t="s">
        <v>0</v>
      </c>
      <c r="H5" s="5" t="s">
        <v>24</v>
      </c>
      <c r="I5" s="5" t="s">
        <v>0</v>
      </c>
      <c r="J5" s="5" t="s">
        <v>24</v>
      </c>
      <c r="K5" s="5" t="s">
        <v>0</v>
      </c>
      <c r="L5" s="5" t="s">
        <v>0</v>
      </c>
      <c r="M5" s="5" t="s">
        <v>25</v>
      </c>
      <c r="N5" s="5" t="s">
        <v>24</v>
      </c>
      <c r="O5" s="5" t="s">
        <v>0</v>
      </c>
      <c r="P5" s="5" t="s">
        <v>0</v>
      </c>
      <c r="Q5" s="5" t="s">
        <v>24</v>
      </c>
      <c r="R5" s="5" t="s">
        <v>24</v>
      </c>
      <c r="S5" s="5" t="s">
        <v>23</v>
      </c>
      <c r="T5" s="5" t="s">
        <v>24</v>
      </c>
      <c r="U5" s="5" t="s">
        <v>25</v>
      </c>
      <c r="V5" s="8"/>
      <c r="X5" s="8"/>
    </row>
    <row r="6" spans="1:156" s="1" customFormat="1" x14ac:dyDescent="0.25">
      <c r="B6" s="3">
        <f>IF(B5=B2,1,0)</f>
        <v>0</v>
      </c>
      <c r="C6" s="3">
        <f t="shared" ref="C6:U6" si="1">IF(C5=C2,1,0)</f>
        <v>1</v>
      </c>
      <c r="D6" s="3">
        <f t="shared" si="1"/>
        <v>0</v>
      </c>
      <c r="E6" s="3">
        <f t="shared" si="1"/>
        <v>0</v>
      </c>
      <c r="F6" s="3">
        <f t="shared" si="1"/>
        <v>0</v>
      </c>
      <c r="G6" s="3">
        <f t="shared" si="1"/>
        <v>1</v>
      </c>
      <c r="H6" s="3">
        <f t="shared" si="1"/>
        <v>0</v>
      </c>
      <c r="I6" s="3">
        <f t="shared" si="1"/>
        <v>1</v>
      </c>
      <c r="J6" s="3">
        <f t="shared" si="1"/>
        <v>0</v>
      </c>
      <c r="K6" s="3">
        <f t="shared" si="1"/>
        <v>1</v>
      </c>
      <c r="L6" s="3">
        <f t="shared" si="1"/>
        <v>0</v>
      </c>
      <c r="M6" s="3">
        <f t="shared" si="1"/>
        <v>0</v>
      </c>
      <c r="N6" s="3">
        <f t="shared" si="1"/>
        <v>1</v>
      </c>
      <c r="O6" s="3">
        <f t="shared" si="1"/>
        <v>0</v>
      </c>
      <c r="P6" s="3">
        <f t="shared" si="1"/>
        <v>0</v>
      </c>
      <c r="Q6" s="3">
        <f t="shared" si="1"/>
        <v>0</v>
      </c>
      <c r="R6" s="3">
        <f t="shared" si="1"/>
        <v>0</v>
      </c>
      <c r="S6" s="3">
        <f t="shared" si="1"/>
        <v>0</v>
      </c>
      <c r="T6" s="3">
        <f t="shared" si="1"/>
        <v>0</v>
      </c>
      <c r="U6" s="3">
        <f t="shared" si="1"/>
        <v>0</v>
      </c>
      <c r="V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5</v>
      </c>
      <c r="W6" s="7"/>
      <c r="X6" s="8">
        <v>25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</row>
    <row r="7" spans="1:156" x14ac:dyDescent="0.25">
      <c r="A7" t="s">
        <v>91</v>
      </c>
      <c r="B7" s="5" t="s">
        <v>23</v>
      </c>
      <c r="C7" s="5" t="s">
        <v>23</v>
      </c>
      <c r="D7" s="5" t="s">
        <v>0</v>
      </c>
      <c r="E7" s="5" t="s">
        <v>0</v>
      </c>
      <c r="F7" s="5" t="s">
        <v>0</v>
      </c>
      <c r="G7" s="5" t="s">
        <v>23</v>
      </c>
      <c r="H7" s="5" t="s">
        <v>0</v>
      </c>
      <c r="I7" s="5" t="s">
        <v>0</v>
      </c>
      <c r="J7" s="5" t="s">
        <v>23</v>
      </c>
      <c r="K7" s="5" t="s">
        <v>23</v>
      </c>
      <c r="L7" s="5" t="s">
        <v>0</v>
      </c>
      <c r="M7" s="5" t="s">
        <v>23</v>
      </c>
      <c r="N7" s="5" t="s">
        <v>0</v>
      </c>
      <c r="O7" s="5" t="s">
        <v>0</v>
      </c>
      <c r="P7" s="5" t="s">
        <v>25</v>
      </c>
      <c r="Q7" s="5" t="s">
        <v>0</v>
      </c>
      <c r="R7" s="5" t="s">
        <v>23</v>
      </c>
      <c r="S7" s="5" t="s">
        <v>0</v>
      </c>
      <c r="T7" s="5" t="s">
        <v>25</v>
      </c>
      <c r="U7" s="5" t="s">
        <v>24</v>
      </c>
      <c r="V7" s="8"/>
      <c r="X7" s="8"/>
    </row>
    <row r="8" spans="1:156" s="1" customFormat="1" x14ac:dyDescent="0.25">
      <c r="B8" s="3">
        <f>IF(B7=B2,1,0)</f>
        <v>1</v>
      </c>
      <c r="C8" s="3">
        <f t="shared" ref="C8:U8" si="2">IF(C7=C2,1,0)</f>
        <v>0</v>
      </c>
      <c r="D8" s="3">
        <f t="shared" si="2"/>
        <v>1</v>
      </c>
      <c r="E8" s="3">
        <f t="shared" si="2"/>
        <v>0</v>
      </c>
      <c r="F8" s="3">
        <f t="shared" si="2"/>
        <v>0</v>
      </c>
      <c r="G8" s="3">
        <f t="shared" si="2"/>
        <v>0</v>
      </c>
      <c r="H8" s="3">
        <f t="shared" si="2"/>
        <v>0</v>
      </c>
      <c r="I8" s="3">
        <f t="shared" si="2"/>
        <v>1</v>
      </c>
      <c r="J8" s="3">
        <f t="shared" si="2"/>
        <v>1</v>
      </c>
      <c r="K8" s="3">
        <f t="shared" si="2"/>
        <v>0</v>
      </c>
      <c r="L8" s="3">
        <f t="shared" si="2"/>
        <v>0</v>
      </c>
      <c r="M8" s="3">
        <f t="shared" si="2"/>
        <v>1</v>
      </c>
      <c r="N8" s="3">
        <f t="shared" si="2"/>
        <v>0</v>
      </c>
      <c r="O8" s="3">
        <f t="shared" si="2"/>
        <v>0</v>
      </c>
      <c r="P8" s="3">
        <f t="shared" si="2"/>
        <v>1</v>
      </c>
      <c r="Q8" s="3">
        <f t="shared" si="2"/>
        <v>0</v>
      </c>
      <c r="R8" s="3">
        <f t="shared" si="2"/>
        <v>0</v>
      </c>
      <c r="S8" s="3">
        <f t="shared" si="2"/>
        <v>1</v>
      </c>
      <c r="T8" s="3">
        <f t="shared" si="2"/>
        <v>1</v>
      </c>
      <c r="U8" s="3">
        <f t="shared" si="2"/>
        <v>0</v>
      </c>
      <c r="V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8" s="7"/>
      <c r="X8" s="8">
        <v>40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</row>
    <row r="9" spans="1:156" x14ac:dyDescent="0.25">
      <c r="A9" t="s">
        <v>92</v>
      </c>
      <c r="B9" s="5" t="s">
        <v>23</v>
      </c>
      <c r="C9" s="5" t="s">
        <v>24</v>
      </c>
      <c r="D9" s="5" t="s">
        <v>0</v>
      </c>
      <c r="E9" s="5" t="s">
        <v>25</v>
      </c>
      <c r="F9" s="5" t="s">
        <v>23</v>
      </c>
      <c r="G9" s="5" t="s">
        <v>25</v>
      </c>
      <c r="H9" s="5" t="s">
        <v>0</v>
      </c>
      <c r="I9" s="5" t="s">
        <v>0</v>
      </c>
      <c r="J9" s="5" t="s">
        <v>23</v>
      </c>
      <c r="K9" s="5" t="s">
        <v>0</v>
      </c>
      <c r="L9" s="5" t="s">
        <v>25</v>
      </c>
      <c r="M9" s="5" t="s">
        <v>0</v>
      </c>
      <c r="N9" s="5" t="s">
        <v>0</v>
      </c>
      <c r="O9" s="5" t="s">
        <v>0</v>
      </c>
      <c r="P9" s="5" t="s">
        <v>0</v>
      </c>
      <c r="Q9" s="5" t="s">
        <v>25</v>
      </c>
      <c r="R9" s="5" t="s">
        <v>25</v>
      </c>
      <c r="S9" s="5" t="s">
        <v>0</v>
      </c>
      <c r="T9" s="5" t="s">
        <v>0</v>
      </c>
      <c r="U9" s="5" t="s">
        <v>25</v>
      </c>
      <c r="V9" s="8"/>
      <c r="X9" s="8"/>
    </row>
    <row r="10" spans="1:156" s="1" customFormat="1" x14ac:dyDescent="0.25">
      <c r="B10" s="3">
        <f>IF(B9=B2,1,0)</f>
        <v>1</v>
      </c>
      <c r="C10" s="3">
        <f t="shared" ref="C10:T10" si="3">IF(C9=C2,1,0)</f>
        <v>1</v>
      </c>
      <c r="D10" s="3">
        <f t="shared" si="3"/>
        <v>1</v>
      </c>
      <c r="E10" s="3">
        <f t="shared" si="3"/>
        <v>1</v>
      </c>
      <c r="F10" s="3">
        <f t="shared" si="3"/>
        <v>1</v>
      </c>
      <c r="G10" s="3">
        <f t="shared" si="3"/>
        <v>0</v>
      </c>
      <c r="H10" s="3">
        <f t="shared" si="3"/>
        <v>0</v>
      </c>
      <c r="I10" s="3">
        <f t="shared" si="3"/>
        <v>1</v>
      </c>
      <c r="J10" s="3">
        <f t="shared" si="3"/>
        <v>1</v>
      </c>
      <c r="K10" s="3">
        <f t="shared" si="3"/>
        <v>1</v>
      </c>
      <c r="L10" s="3">
        <f t="shared" si="3"/>
        <v>0</v>
      </c>
      <c r="M10" s="3">
        <f t="shared" si="3"/>
        <v>0</v>
      </c>
      <c r="N10" s="3">
        <f t="shared" si="3"/>
        <v>0</v>
      </c>
      <c r="O10" s="3">
        <f t="shared" si="3"/>
        <v>0</v>
      </c>
      <c r="P10" s="3">
        <f t="shared" si="3"/>
        <v>0</v>
      </c>
      <c r="Q10" s="3">
        <f t="shared" si="3"/>
        <v>0</v>
      </c>
      <c r="R10" s="3">
        <f t="shared" si="3"/>
        <v>1</v>
      </c>
      <c r="S10" s="3">
        <f t="shared" si="3"/>
        <v>1</v>
      </c>
      <c r="T10" s="3">
        <f t="shared" si="3"/>
        <v>0</v>
      </c>
      <c r="U10" s="3">
        <v>0</v>
      </c>
      <c r="V1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10" s="7"/>
      <c r="X10" s="8">
        <v>50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</row>
    <row r="11" spans="1:156" x14ac:dyDescent="0.25">
      <c r="A11" t="s">
        <v>93</v>
      </c>
      <c r="B11" s="5" t="s">
        <v>23</v>
      </c>
      <c r="C11" s="5" t="s">
        <v>23</v>
      </c>
      <c r="D11" s="5" t="s">
        <v>23</v>
      </c>
      <c r="E11" s="5" t="s">
        <v>0</v>
      </c>
      <c r="F11" s="5" t="s">
        <v>0</v>
      </c>
      <c r="G11" s="5" t="s">
        <v>23</v>
      </c>
      <c r="H11" s="5" t="s">
        <v>24</v>
      </c>
      <c r="I11" s="5" t="s">
        <v>0</v>
      </c>
      <c r="J11" s="5" t="s">
        <v>23</v>
      </c>
      <c r="K11" s="5" t="s">
        <v>25</v>
      </c>
      <c r="L11" s="5" t="s">
        <v>24</v>
      </c>
      <c r="M11" s="5" t="s">
        <v>0</v>
      </c>
      <c r="N11" s="5" t="s">
        <v>23</v>
      </c>
      <c r="O11" s="5" t="s">
        <v>24</v>
      </c>
      <c r="P11" s="5" t="s">
        <v>25</v>
      </c>
      <c r="Q11" s="5" t="s">
        <v>0</v>
      </c>
      <c r="R11" s="5" t="s">
        <v>23</v>
      </c>
      <c r="S11" s="5" t="s">
        <v>24</v>
      </c>
      <c r="T11" s="5" t="s">
        <v>25</v>
      </c>
      <c r="U11" s="5" t="s">
        <v>24</v>
      </c>
      <c r="V11" s="8"/>
      <c r="X11" s="8"/>
    </row>
    <row r="12" spans="1:156" s="1" customFormat="1" x14ac:dyDescent="0.25">
      <c r="B12" s="3">
        <f>IF(B11=B2,1,0)</f>
        <v>1</v>
      </c>
      <c r="C12" s="3">
        <f t="shared" ref="C12:T12" si="4">IF(C11=C2,1,0)</f>
        <v>0</v>
      </c>
      <c r="D12" s="3">
        <f t="shared" si="4"/>
        <v>0</v>
      </c>
      <c r="E12" s="3">
        <f t="shared" si="4"/>
        <v>0</v>
      </c>
      <c r="F12" s="3">
        <f t="shared" si="4"/>
        <v>0</v>
      </c>
      <c r="G12" s="3">
        <f t="shared" si="4"/>
        <v>0</v>
      </c>
      <c r="H12" s="3">
        <f t="shared" si="4"/>
        <v>0</v>
      </c>
      <c r="I12" s="3">
        <v>0</v>
      </c>
      <c r="J12" s="3">
        <f t="shared" si="4"/>
        <v>1</v>
      </c>
      <c r="K12" s="3">
        <f t="shared" si="4"/>
        <v>0</v>
      </c>
      <c r="L12" s="3">
        <f t="shared" si="4"/>
        <v>1</v>
      </c>
      <c r="M12" s="3">
        <f t="shared" si="4"/>
        <v>0</v>
      </c>
      <c r="N12" s="3">
        <f t="shared" si="4"/>
        <v>0</v>
      </c>
      <c r="O12" s="3">
        <f t="shared" si="4"/>
        <v>0</v>
      </c>
      <c r="P12" s="3">
        <f t="shared" si="4"/>
        <v>1</v>
      </c>
      <c r="Q12" s="3">
        <f t="shared" si="4"/>
        <v>0</v>
      </c>
      <c r="R12" s="3">
        <f t="shared" si="4"/>
        <v>0</v>
      </c>
      <c r="S12" s="3">
        <f t="shared" si="4"/>
        <v>0</v>
      </c>
      <c r="T12" s="3">
        <f t="shared" si="4"/>
        <v>1</v>
      </c>
      <c r="U12" s="3">
        <v>1</v>
      </c>
      <c r="V1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6</v>
      </c>
      <c r="W12" s="7"/>
      <c r="X12" s="8">
        <v>30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</row>
    <row r="13" spans="1:156" x14ac:dyDescent="0.25">
      <c r="A13" t="s">
        <v>94</v>
      </c>
      <c r="B13" s="5" t="s">
        <v>23</v>
      </c>
      <c r="C13" s="5" t="s">
        <v>24</v>
      </c>
      <c r="D13" s="5" t="s">
        <v>24</v>
      </c>
      <c r="E13" s="5" t="s">
        <v>23</v>
      </c>
      <c r="F13" s="5" t="s">
        <v>23</v>
      </c>
      <c r="G13" s="5" t="s">
        <v>23</v>
      </c>
      <c r="H13" s="5" t="s">
        <v>25</v>
      </c>
      <c r="I13" s="5" t="s">
        <v>0</v>
      </c>
      <c r="J13" s="5" t="s">
        <v>0</v>
      </c>
      <c r="K13" s="5" t="s">
        <v>0</v>
      </c>
      <c r="L13" s="5" t="s">
        <v>24</v>
      </c>
      <c r="M13" s="5" t="s">
        <v>23</v>
      </c>
      <c r="N13" s="5" t="s">
        <v>23</v>
      </c>
      <c r="O13" s="5" t="s">
        <v>25</v>
      </c>
      <c r="P13" s="5" t="s">
        <v>25</v>
      </c>
      <c r="Q13" s="5" t="s">
        <v>0</v>
      </c>
      <c r="R13" s="5" t="s">
        <v>25</v>
      </c>
      <c r="S13" s="5" t="s">
        <v>24</v>
      </c>
      <c r="T13" s="5" t="s">
        <v>0</v>
      </c>
      <c r="U13" s="5" t="s">
        <v>25</v>
      </c>
      <c r="V13" s="8"/>
      <c r="X13" s="8"/>
    </row>
    <row r="14" spans="1:156" s="1" customFormat="1" x14ac:dyDescent="0.25">
      <c r="B14" s="3">
        <f>IF(B13=B2,1,0)</f>
        <v>1</v>
      </c>
      <c r="C14" s="3">
        <f t="shared" ref="C14:U14" si="5">IF(C13=C2,1,0)</f>
        <v>1</v>
      </c>
      <c r="D14" s="3">
        <f t="shared" si="5"/>
        <v>0</v>
      </c>
      <c r="E14" s="3">
        <f t="shared" si="5"/>
        <v>0</v>
      </c>
      <c r="F14" s="3">
        <f t="shared" si="5"/>
        <v>1</v>
      </c>
      <c r="G14" s="3">
        <f t="shared" si="5"/>
        <v>0</v>
      </c>
      <c r="H14" s="3">
        <f t="shared" si="5"/>
        <v>0</v>
      </c>
      <c r="I14" s="3">
        <f t="shared" si="5"/>
        <v>1</v>
      </c>
      <c r="J14" s="3">
        <f t="shared" si="5"/>
        <v>0</v>
      </c>
      <c r="K14" s="3">
        <f t="shared" si="5"/>
        <v>1</v>
      </c>
      <c r="L14" s="3">
        <f t="shared" si="5"/>
        <v>1</v>
      </c>
      <c r="M14" s="3">
        <f t="shared" si="5"/>
        <v>1</v>
      </c>
      <c r="N14" s="3">
        <f t="shared" si="5"/>
        <v>0</v>
      </c>
      <c r="O14" s="3">
        <f t="shared" si="5"/>
        <v>1</v>
      </c>
      <c r="P14" s="3">
        <f t="shared" si="5"/>
        <v>1</v>
      </c>
      <c r="Q14" s="3">
        <f t="shared" si="5"/>
        <v>0</v>
      </c>
      <c r="R14" s="3">
        <f t="shared" si="5"/>
        <v>1</v>
      </c>
      <c r="S14" s="3">
        <f t="shared" si="5"/>
        <v>0</v>
      </c>
      <c r="T14" s="3">
        <f>IF(T13=T2,1,0)</f>
        <v>0</v>
      </c>
      <c r="U14" s="3">
        <f t="shared" si="5"/>
        <v>0</v>
      </c>
      <c r="V1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14" s="7"/>
      <c r="X14" s="8">
        <v>50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</row>
    <row r="15" spans="1:156" x14ac:dyDescent="0.25">
      <c r="A15" t="s">
        <v>95</v>
      </c>
      <c r="B15" s="5" t="s">
        <v>24</v>
      </c>
      <c r="C15" s="5" t="s">
        <v>25</v>
      </c>
      <c r="D15" s="5" t="s">
        <v>0</v>
      </c>
      <c r="E15" s="5" t="s">
        <v>25</v>
      </c>
      <c r="F15" s="5" t="s">
        <v>23</v>
      </c>
      <c r="G15" s="5" t="s">
        <v>23</v>
      </c>
      <c r="H15" s="5" t="s">
        <v>0</v>
      </c>
      <c r="I15" s="5" t="s">
        <v>24</v>
      </c>
      <c r="J15" s="5" t="s">
        <v>25</v>
      </c>
      <c r="K15" s="5" t="s">
        <v>23</v>
      </c>
      <c r="L15" s="5" t="s">
        <v>24</v>
      </c>
      <c r="M15" s="5" t="s">
        <v>23</v>
      </c>
      <c r="N15" s="5" t="s">
        <v>0</v>
      </c>
      <c r="O15" s="5" t="s">
        <v>23</v>
      </c>
      <c r="P15" s="5" t="s">
        <v>0</v>
      </c>
      <c r="Q15" s="5" t="s">
        <v>0</v>
      </c>
      <c r="R15" s="5" t="s">
        <v>25</v>
      </c>
      <c r="S15" s="5" t="s">
        <v>0</v>
      </c>
      <c r="T15" s="5" t="s">
        <v>23</v>
      </c>
      <c r="U15" s="5" t="s">
        <v>25</v>
      </c>
      <c r="V15" s="8"/>
      <c r="X15" s="8"/>
    </row>
    <row r="16" spans="1:156" s="1" customFormat="1" x14ac:dyDescent="0.25">
      <c r="B16" s="3">
        <f>IF(B15=B2,1,0)</f>
        <v>0</v>
      </c>
      <c r="C16" s="3">
        <f t="shared" ref="C16:U16" si="6">IF(C15=C2,1,0)</f>
        <v>0</v>
      </c>
      <c r="D16" s="3">
        <f t="shared" si="6"/>
        <v>1</v>
      </c>
      <c r="E16" s="3">
        <f t="shared" si="6"/>
        <v>1</v>
      </c>
      <c r="F16" s="3">
        <f t="shared" si="6"/>
        <v>1</v>
      </c>
      <c r="G16" s="3">
        <f t="shared" si="6"/>
        <v>0</v>
      </c>
      <c r="H16" s="3">
        <f t="shared" si="6"/>
        <v>0</v>
      </c>
      <c r="I16" s="3">
        <f t="shared" si="6"/>
        <v>0</v>
      </c>
      <c r="J16" s="3">
        <f t="shared" si="6"/>
        <v>0</v>
      </c>
      <c r="K16" s="3">
        <f t="shared" si="6"/>
        <v>0</v>
      </c>
      <c r="L16" s="3">
        <f t="shared" si="6"/>
        <v>1</v>
      </c>
      <c r="M16" s="3">
        <f t="shared" si="6"/>
        <v>1</v>
      </c>
      <c r="N16" s="3">
        <f t="shared" si="6"/>
        <v>0</v>
      </c>
      <c r="O16" s="3">
        <f t="shared" si="6"/>
        <v>0</v>
      </c>
      <c r="P16" s="3">
        <f t="shared" si="6"/>
        <v>0</v>
      </c>
      <c r="Q16" s="3">
        <f t="shared" si="6"/>
        <v>0</v>
      </c>
      <c r="R16" s="3">
        <f t="shared" si="6"/>
        <v>1</v>
      </c>
      <c r="S16" s="3">
        <f t="shared" si="6"/>
        <v>1</v>
      </c>
      <c r="T16" s="3">
        <f t="shared" si="6"/>
        <v>0</v>
      </c>
      <c r="U16" s="3">
        <f t="shared" si="6"/>
        <v>0</v>
      </c>
      <c r="V1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7</v>
      </c>
      <c r="W16" s="7"/>
      <c r="X16" s="8">
        <v>35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</row>
    <row r="17" spans="1:156" x14ac:dyDescent="0.25">
      <c r="A17" t="s">
        <v>96</v>
      </c>
      <c r="B17" s="5" t="s">
        <v>0</v>
      </c>
      <c r="C17" s="5" t="s">
        <v>24</v>
      </c>
      <c r="D17" s="5" t="s">
        <v>25</v>
      </c>
      <c r="E17" s="5" t="s">
        <v>25</v>
      </c>
      <c r="F17" s="5" t="s">
        <v>24</v>
      </c>
      <c r="G17" s="5" t="s">
        <v>25</v>
      </c>
      <c r="H17" s="5" t="s">
        <v>23</v>
      </c>
      <c r="I17" s="5" t="s">
        <v>0</v>
      </c>
      <c r="J17" s="5" t="s">
        <v>25</v>
      </c>
      <c r="K17" s="5" t="s">
        <v>0</v>
      </c>
      <c r="L17" s="5" t="s">
        <v>24</v>
      </c>
      <c r="M17" s="5" t="s">
        <v>25</v>
      </c>
      <c r="N17" s="5" t="s">
        <v>23</v>
      </c>
      <c r="O17" s="5" t="s">
        <v>25</v>
      </c>
      <c r="P17" s="5" t="s">
        <v>25</v>
      </c>
      <c r="Q17" s="5" t="s">
        <v>24</v>
      </c>
      <c r="R17" s="5" t="s">
        <v>0</v>
      </c>
      <c r="S17" s="5" t="s">
        <v>23</v>
      </c>
      <c r="T17" s="5" t="s">
        <v>23</v>
      </c>
      <c r="U17" s="5" t="s">
        <v>23</v>
      </c>
      <c r="V17" s="8"/>
      <c r="X17" s="8"/>
    </row>
    <row r="18" spans="1:156" s="1" customFormat="1" x14ac:dyDescent="0.25">
      <c r="B18" s="3">
        <f>IF(B17=B2,1,0)</f>
        <v>0</v>
      </c>
      <c r="C18" s="3">
        <f t="shared" ref="C18:T18" si="7">IF(C17=C2,1,0)</f>
        <v>1</v>
      </c>
      <c r="D18" s="3">
        <f t="shared" si="7"/>
        <v>0</v>
      </c>
      <c r="E18" s="3">
        <v>0</v>
      </c>
      <c r="F18" s="3">
        <f t="shared" si="7"/>
        <v>0</v>
      </c>
      <c r="G18" s="3">
        <f t="shared" si="7"/>
        <v>0</v>
      </c>
      <c r="H18" s="3">
        <f t="shared" si="7"/>
        <v>1</v>
      </c>
      <c r="I18" s="3">
        <f t="shared" si="7"/>
        <v>1</v>
      </c>
      <c r="J18" s="3">
        <f t="shared" si="7"/>
        <v>0</v>
      </c>
      <c r="K18" s="3">
        <f t="shared" si="7"/>
        <v>1</v>
      </c>
      <c r="L18" s="3">
        <f t="shared" si="7"/>
        <v>1</v>
      </c>
      <c r="M18" s="3">
        <f t="shared" si="7"/>
        <v>0</v>
      </c>
      <c r="N18" s="3">
        <f t="shared" si="7"/>
        <v>0</v>
      </c>
      <c r="O18" s="3">
        <f t="shared" si="7"/>
        <v>1</v>
      </c>
      <c r="P18" s="3">
        <f t="shared" si="7"/>
        <v>1</v>
      </c>
      <c r="Q18" s="3">
        <f t="shared" si="7"/>
        <v>0</v>
      </c>
      <c r="R18" s="3">
        <f t="shared" si="7"/>
        <v>0</v>
      </c>
      <c r="S18" s="3">
        <f t="shared" si="7"/>
        <v>0</v>
      </c>
      <c r="T18" s="3">
        <f t="shared" si="7"/>
        <v>0</v>
      </c>
      <c r="U18" s="3">
        <v>1</v>
      </c>
      <c r="V1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18" s="7"/>
      <c r="X18" s="8">
        <v>40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</row>
    <row r="19" spans="1:156" x14ac:dyDescent="0.25">
      <c r="A19" t="s">
        <v>97</v>
      </c>
      <c r="B19" s="5" t="s">
        <v>23</v>
      </c>
      <c r="C19" s="5" t="s">
        <v>24</v>
      </c>
      <c r="D19" s="5" t="s">
        <v>24</v>
      </c>
      <c r="E19" s="5" t="s">
        <v>23</v>
      </c>
      <c r="F19" s="5" t="s">
        <v>23</v>
      </c>
      <c r="G19" s="5" t="s">
        <v>24</v>
      </c>
      <c r="H19" s="5" t="s">
        <v>0</v>
      </c>
      <c r="I19" s="5" t="s">
        <v>23</v>
      </c>
      <c r="J19" s="5" t="s">
        <v>23</v>
      </c>
      <c r="K19" s="5" t="s">
        <v>0</v>
      </c>
      <c r="L19" s="5" t="s">
        <v>23</v>
      </c>
      <c r="M19" s="5" t="s">
        <v>0</v>
      </c>
      <c r="N19" s="5" t="s">
        <v>24</v>
      </c>
      <c r="O19" s="5" t="s">
        <v>23</v>
      </c>
      <c r="P19" s="5" t="s">
        <v>0</v>
      </c>
      <c r="Q19" s="5" t="s">
        <v>23</v>
      </c>
      <c r="R19" s="5" t="s">
        <v>24</v>
      </c>
      <c r="S19" s="5" t="s">
        <v>23</v>
      </c>
      <c r="T19" s="5" t="s">
        <v>0</v>
      </c>
      <c r="U19" s="5" t="s">
        <v>26</v>
      </c>
      <c r="V19" s="8"/>
      <c r="X19" s="8"/>
    </row>
    <row r="20" spans="1:156" s="1" customFormat="1" x14ac:dyDescent="0.25">
      <c r="B20" s="3">
        <f>IF(B19=B2,1,0)</f>
        <v>1</v>
      </c>
      <c r="C20" s="3">
        <f t="shared" ref="C20:U20" si="8">IF(C19=C2,1,0)</f>
        <v>1</v>
      </c>
      <c r="D20" s="3">
        <f t="shared" si="8"/>
        <v>0</v>
      </c>
      <c r="E20" s="3">
        <f t="shared" si="8"/>
        <v>0</v>
      </c>
      <c r="F20" s="3">
        <f t="shared" si="8"/>
        <v>1</v>
      </c>
      <c r="G20" s="3">
        <f t="shared" si="8"/>
        <v>0</v>
      </c>
      <c r="H20" s="3">
        <f t="shared" si="8"/>
        <v>0</v>
      </c>
      <c r="I20" s="3">
        <f t="shared" si="8"/>
        <v>0</v>
      </c>
      <c r="J20" s="3">
        <f t="shared" si="8"/>
        <v>1</v>
      </c>
      <c r="K20" s="3">
        <f t="shared" si="8"/>
        <v>1</v>
      </c>
      <c r="L20" s="3">
        <f t="shared" si="8"/>
        <v>0</v>
      </c>
      <c r="M20" s="3">
        <f t="shared" si="8"/>
        <v>0</v>
      </c>
      <c r="N20" s="3">
        <f t="shared" si="8"/>
        <v>1</v>
      </c>
      <c r="O20" s="3">
        <f t="shared" si="8"/>
        <v>0</v>
      </c>
      <c r="P20" s="3">
        <f t="shared" si="8"/>
        <v>0</v>
      </c>
      <c r="Q20" s="3">
        <f t="shared" si="8"/>
        <v>1</v>
      </c>
      <c r="R20" s="3">
        <f t="shared" si="8"/>
        <v>0</v>
      </c>
      <c r="S20" s="3">
        <f t="shared" si="8"/>
        <v>0</v>
      </c>
      <c r="T20" s="3">
        <f t="shared" si="8"/>
        <v>0</v>
      </c>
      <c r="U20" s="3">
        <f t="shared" si="8"/>
        <v>1</v>
      </c>
      <c r="V2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20" s="7"/>
      <c r="X20" s="8">
        <v>40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</row>
    <row r="21" spans="1:156" s="4" customFormat="1" x14ac:dyDescent="0.25">
      <c r="A21" s="4" t="s">
        <v>98</v>
      </c>
      <c r="B21" s="5" t="s">
        <v>25</v>
      </c>
      <c r="C21" s="5" t="s">
        <v>25</v>
      </c>
      <c r="D21" s="5" t="s">
        <v>0</v>
      </c>
      <c r="E21" s="5" t="s">
        <v>25</v>
      </c>
      <c r="F21" s="5" t="s">
        <v>23</v>
      </c>
      <c r="G21" s="5" t="s">
        <v>23</v>
      </c>
      <c r="H21" s="5" t="s">
        <v>24</v>
      </c>
      <c r="I21" s="5" t="s">
        <v>25</v>
      </c>
      <c r="J21" s="5" t="s">
        <v>25</v>
      </c>
      <c r="K21" s="5" t="s">
        <v>24</v>
      </c>
      <c r="L21" s="5" t="s">
        <v>25</v>
      </c>
      <c r="M21" s="5" t="s">
        <v>25</v>
      </c>
      <c r="N21" s="5" t="s">
        <v>24</v>
      </c>
      <c r="O21" s="5" t="s">
        <v>0</v>
      </c>
      <c r="P21" s="5" t="s">
        <v>23</v>
      </c>
      <c r="Q21" s="5" t="s">
        <v>25</v>
      </c>
      <c r="R21" s="5" t="s">
        <v>24</v>
      </c>
      <c r="S21" s="5" t="s">
        <v>25</v>
      </c>
      <c r="T21" s="5" t="s">
        <v>23</v>
      </c>
      <c r="U21" s="5" t="s">
        <v>25</v>
      </c>
      <c r="V21" s="8"/>
      <c r="W21" s="6"/>
      <c r="X21" s="8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</row>
    <row r="22" spans="1:156" s="1" customFormat="1" x14ac:dyDescent="0.25">
      <c r="B22" s="3">
        <f>IF(B21=B2,1,0)</f>
        <v>0</v>
      </c>
      <c r="C22" s="3">
        <f t="shared" ref="C22:U22" si="9">IF(C21=C2,1,0)</f>
        <v>0</v>
      </c>
      <c r="D22" s="3">
        <f t="shared" si="9"/>
        <v>1</v>
      </c>
      <c r="E22" s="3">
        <f t="shared" si="9"/>
        <v>1</v>
      </c>
      <c r="F22" s="3">
        <f t="shared" si="9"/>
        <v>1</v>
      </c>
      <c r="G22" s="3">
        <f t="shared" si="9"/>
        <v>0</v>
      </c>
      <c r="H22" s="3">
        <f t="shared" si="9"/>
        <v>0</v>
      </c>
      <c r="I22" s="3">
        <f t="shared" si="9"/>
        <v>0</v>
      </c>
      <c r="J22" s="3">
        <f t="shared" si="9"/>
        <v>0</v>
      </c>
      <c r="K22" s="3">
        <f t="shared" si="9"/>
        <v>0</v>
      </c>
      <c r="L22" s="3">
        <f t="shared" si="9"/>
        <v>0</v>
      </c>
      <c r="M22" s="3">
        <f t="shared" si="9"/>
        <v>0</v>
      </c>
      <c r="N22" s="3">
        <f t="shared" si="9"/>
        <v>1</v>
      </c>
      <c r="O22" s="3">
        <f t="shared" si="9"/>
        <v>0</v>
      </c>
      <c r="P22" s="3">
        <f t="shared" si="9"/>
        <v>0</v>
      </c>
      <c r="Q22" s="3">
        <f t="shared" si="9"/>
        <v>0</v>
      </c>
      <c r="R22" s="3">
        <f t="shared" si="9"/>
        <v>0</v>
      </c>
      <c r="S22" s="3">
        <f t="shared" si="9"/>
        <v>0</v>
      </c>
      <c r="T22" s="3">
        <f t="shared" si="9"/>
        <v>0</v>
      </c>
      <c r="U22" s="3">
        <f t="shared" si="9"/>
        <v>0</v>
      </c>
      <c r="V2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4</v>
      </c>
      <c r="W22" s="7"/>
      <c r="X22" s="8">
        <v>20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</row>
    <row r="23" spans="1:156" s="4" customFormat="1" x14ac:dyDescent="0.25">
      <c r="A23" s="4" t="s">
        <v>99</v>
      </c>
      <c r="B23" s="5" t="s">
        <v>23</v>
      </c>
      <c r="C23" s="5" t="s">
        <v>24</v>
      </c>
      <c r="D23" s="5" t="s">
        <v>24</v>
      </c>
      <c r="E23" s="5" t="s">
        <v>0</v>
      </c>
      <c r="F23" s="5" t="s">
        <v>25</v>
      </c>
      <c r="G23" s="5" t="s">
        <v>0</v>
      </c>
      <c r="H23" s="5" t="s">
        <v>23</v>
      </c>
      <c r="I23" s="5" t="s">
        <v>0</v>
      </c>
      <c r="J23" s="5" t="s">
        <v>25</v>
      </c>
      <c r="K23" s="5" t="s">
        <v>24</v>
      </c>
      <c r="L23" s="5" t="s">
        <v>0</v>
      </c>
      <c r="M23" s="5" t="s">
        <v>23</v>
      </c>
      <c r="N23" s="5" t="s">
        <v>0</v>
      </c>
      <c r="O23" s="5" t="s">
        <v>25</v>
      </c>
      <c r="P23" s="5" t="s">
        <v>0</v>
      </c>
      <c r="Q23" s="5" t="s">
        <v>23</v>
      </c>
      <c r="R23" s="5" t="s">
        <v>0</v>
      </c>
      <c r="S23" s="5" t="s">
        <v>0</v>
      </c>
      <c r="T23" s="5" t="s">
        <v>25</v>
      </c>
      <c r="U23" s="5" t="s">
        <v>0</v>
      </c>
      <c r="V23" s="8"/>
      <c r="W23" s="6"/>
      <c r="X23" s="8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</row>
    <row r="24" spans="1:156" s="1" customFormat="1" x14ac:dyDescent="0.25">
      <c r="B24" s="3">
        <f>IF(B23=B2,1,0)</f>
        <v>1</v>
      </c>
      <c r="C24" s="3">
        <f t="shared" ref="C24:U24" si="10">IF(C23=C2,1,0)</f>
        <v>1</v>
      </c>
      <c r="D24" s="3">
        <f t="shared" si="10"/>
        <v>0</v>
      </c>
      <c r="E24" s="3">
        <f t="shared" si="10"/>
        <v>0</v>
      </c>
      <c r="F24" s="3">
        <f t="shared" si="10"/>
        <v>0</v>
      </c>
      <c r="G24" s="3">
        <f t="shared" si="10"/>
        <v>1</v>
      </c>
      <c r="H24" s="3">
        <f t="shared" si="10"/>
        <v>1</v>
      </c>
      <c r="I24" s="3">
        <f t="shared" si="10"/>
        <v>1</v>
      </c>
      <c r="J24" s="3">
        <f t="shared" si="10"/>
        <v>0</v>
      </c>
      <c r="K24" s="3">
        <f t="shared" si="10"/>
        <v>0</v>
      </c>
      <c r="L24" s="3">
        <f t="shared" si="10"/>
        <v>0</v>
      </c>
      <c r="M24" s="3">
        <f t="shared" si="10"/>
        <v>1</v>
      </c>
      <c r="N24" s="3">
        <f t="shared" si="10"/>
        <v>0</v>
      </c>
      <c r="O24" s="3">
        <f t="shared" si="10"/>
        <v>1</v>
      </c>
      <c r="P24" s="3">
        <f t="shared" si="10"/>
        <v>0</v>
      </c>
      <c r="Q24" s="3">
        <f t="shared" si="10"/>
        <v>1</v>
      </c>
      <c r="R24" s="3">
        <f t="shared" si="10"/>
        <v>0</v>
      </c>
      <c r="S24" s="3">
        <f t="shared" si="10"/>
        <v>1</v>
      </c>
      <c r="T24" s="3">
        <f t="shared" si="10"/>
        <v>1</v>
      </c>
      <c r="U24" s="3">
        <f t="shared" si="10"/>
        <v>0</v>
      </c>
      <c r="V2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24" s="7"/>
      <c r="X24" s="8">
        <v>50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</row>
    <row r="25" spans="1:156" s="4" customFormat="1" x14ac:dyDescent="0.25">
      <c r="A25" s="4" t="s">
        <v>100</v>
      </c>
      <c r="B25" s="5" t="s">
        <v>23</v>
      </c>
      <c r="C25" s="5" t="s">
        <v>24</v>
      </c>
      <c r="D25" s="5" t="s">
        <v>23</v>
      </c>
      <c r="E25" s="5" t="s">
        <v>23</v>
      </c>
      <c r="F25" s="5" t="s">
        <v>25</v>
      </c>
      <c r="G25" s="5" t="s">
        <v>0</v>
      </c>
      <c r="H25" s="5" t="s">
        <v>0</v>
      </c>
      <c r="I25" s="5" t="s">
        <v>23</v>
      </c>
      <c r="J25" s="5" t="s">
        <v>0</v>
      </c>
      <c r="K25" s="5" t="s">
        <v>0</v>
      </c>
      <c r="L25" s="5" t="s">
        <v>25</v>
      </c>
      <c r="M25" s="5" t="s">
        <v>23</v>
      </c>
      <c r="N25" s="5" t="s">
        <v>24</v>
      </c>
      <c r="O25" s="5" t="s">
        <v>24</v>
      </c>
      <c r="P25" s="5" t="s">
        <v>0</v>
      </c>
      <c r="Q25" s="5" t="s">
        <v>23</v>
      </c>
      <c r="R25" s="5" t="s">
        <v>0</v>
      </c>
      <c r="S25" s="5" t="s">
        <v>25</v>
      </c>
      <c r="T25" s="5" t="s">
        <v>24</v>
      </c>
      <c r="U25" s="5" t="s">
        <v>26</v>
      </c>
      <c r="V25" s="8"/>
      <c r="W25" s="6"/>
      <c r="X25" s="8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</row>
    <row r="26" spans="1:156" s="1" customFormat="1" x14ac:dyDescent="0.25">
      <c r="B26" s="3">
        <f>IF(B25=B2,1,0)</f>
        <v>1</v>
      </c>
      <c r="C26" s="3">
        <f t="shared" ref="C26:U26" si="11">IF(C25=C2,1,0)</f>
        <v>1</v>
      </c>
      <c r="D26" s="3">
        <f t="shared" si="11"/>
        <v>0</v>
      </c>
      <c r="E26" s="3">
        <f t="shared" si="11"/>
        <v>0</v>
      </c>
      <c r="F26" s="3">
        <f t="shared" si="11"/>
        <v>0</v>
      </c>
      <c r="G26" s="3">
        <f t="shared" si="11"/>
        <v>1</v>
      </c>
      <c r="H26" s="3">
        <f t="shared" si="11"/>
        <v>0</v>
      </c>
      <c r="I26" s="3">
        <f t="shared" si="11"/>
        <v>0</v>
      </c>
      <c r="J26" s="3">
        <f t="shared" si="11"/>
        <v>0</v>
      </c>
      <c r="K26" s="3">
        <f t="shared" si="11"/>
        <v>1</v>
      </c>
      <c r="L26" s="3">
        <f t="shared" si="11"/>
        <v>0</v>
      </c>
      <c r="M26" s="3">
        <f t="shared" si="11"/>
        <v>1</v>
      </c>
      <c r="N26" s="3">
        <f t="shared" si="11"/>
        <v>1</v>
      </c>
      <c r="O26" s="3">
        <f t="shared" si="11"/>
        <v>0</v>
      </c>
      <c r="P26" s="3">
        <f t="shared" si="11"/>
        <v>0</v>
      </c>
      <c r="Q26" s="3">
        <f t="shared" si="11"/>
        <v>1</v>
      </c>
      <c r="R26" s="3">
        <f t="shared" si="11"/>
        <v>0</v>
      </c>
      <c r="S26" s="3">
        <f t="shared" si="11"/>
        <v>0</v>
      </c>
      <c r="T26" s="3">
        <f t="shared" si="11"/>
        <v>0</v>
      </c>
      <c r="U26" s="3">
        <f t="shared" si="11"/>
        <v>1</v>
      </c>
      <c r="V2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26" s="7"/>
      <c r="X26" s="8">
        <v>40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</row>
    <row r="27" spans="1:156" s="4" customFormat="1" x14ac:dyDescent="0.25">
      <c r="A27" s="4" t="s">
        <v>101</v>
      </c>
      <c r="B27" s="5" t="s">
        <v>23</v>
      </c>
      <c r="C27" s="5" t="s">
        <v>25</v>
      </c>
      <c r="D27" s="5" t="s">
        <v>0</v>
      </c>
      <c r="E27" s="5" t="s">
        <v>0</v>
      </c>
      <c r="F27" s="5" t="s">
        <v>23</v>
      </c>
      <c r="G27" s="5" t="s">
        <v>25</v>
      </c>
      <c r="H27" s="5" t="s">
        <v>23</v>
      </c>
      <c r="I27" s="5" t="s">
        <v>0</v>
      </c>
      <c r="J27" s="5" t="s">
        <v>24</v>
      </c>
      <c r="K27" s="5" t="s">
        <v>0</v>
      </c>
      <c r="L27" s="5" t="s">
        <v>25</v>
      </c>
      <c r="M27" s="5" t="s">
        <v>24</v>
      </c>
      <c r="N27" s="5" t="s">
        <v>0</v>
      </c>
      <c r="O27" s="5" t="s">
        <v>24</v>
      </c>
      <c r="P27" s="5" t="s">
        <v>25</v>
      </c>
      <c r="Q27" s="5" t="s">
        <v>25</v>
      </c>
      <c r="R27" s="5" t="s">
        <v>23</v>
      </c>
      <c r="S27" s="5" t="s">
        <v>0</v>
      </c>
      <c r="T27" s="5" t="s">
        <v>23</v>
      </c>
      <c r="U27" s="5" t="s">
        <v>26</v>
      </c>
      <c r="V27" s="8"/>
      <c r="W27" s="6"/>
      <c r="X27" s="8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</row>
    <row r="28" spans="1:156" s="1" customFormat="1" x14ac:dyDescent="0.25">
      <c r="B28" s="3">
        <f>IF(B27=B2,1,0)</f>
        <v>1</v>
      </c>
      <c r="C28" s="3">
        <f t="shared" ref="C28:U28" si="12">IF(C27=C2,1,0)</f>
        <v>0</v>
      </c>
      <c r="D28" s="3">
        <f t="shared" si="12"/>
        <v>1</v>
      </c>
      <c r="E28" s="3">
        <f t="shared" si="12"/>
        <v>0</v>
      </c>
      <c r="F28" s="3">
        <f t="shared" si="12"/>
        <v>1</v>
      </c>
      <c r="G28" s="3">
        <f t="shared" si="12"/>
        <v>0</v>
      </c>
      <c r="H28" s="3">
        <f t="shared" si="12"/>
        <v>1</v>
      </c>
      <c r="I28" s="3">
        <f t="shared" si="12"/>
        <v>1</v>
      </c>
      <c r="J28" s="3">
        <f t="shared" si="12"/>
        <v>0</v>
      </c>
      <c r="K28" s="3">
        <f t="shared" si="12"/>
        <v>1</v>
      </c>
      <c r="L28" s="3">
        <f t="shared" si="12"/>
        <v>0</v>
      </c>
      <c r="M28" s="3">
        <f t="shared" si="12"/>
        <v>0</v>
      </c>
      <c r="N28" s="3">
        <f t="shared" si="12"/>
        <v>0</v>
      </c>
      <c r="O28" s="3">
        <f t="shared" si="12"/>
        <v>0</v>
      </c>
      <c r="P28" s="3">
        <f t="shared" si="12"/>
        <v>1</v>
      </c>
      <c r="Q28" s="3">
        <f t="shared" si="12"/>
        <v>0</v>
      </c>
      <c r="R28" s="3">
        <f t="shared" si="12"/>
        <v>0</v>
      </c>
      <c r="S28" s="3">
        <f t="shared" si="12"/>
        <v>1</v>
      </c>
      <c r="T28" s="3">
        <f t="shared" si="12"/>
        <v>0</v>
      </c>
      <c r="U28" s="3">
        <f t="shared" si="12"/>
        <v>1</v>
      </c>
      <c r="V2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9</v>
      </c>
      <c r="W28" s="7"/>
      <c r="X28" s="8">
        <v>45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</row>
    <row r="29" spans="1:156" s="4" customFormat="1" x14ac:dyDescent="0.25">
      <c r="A29" s="4" t="s">
        <v>102</v>
      </c>
      <c r="B29" s="5" t="s">
        <v>23</v>
      </c>
      <c r="C29" s="5" t="s">
        <v>23</v>
      </c>
      <c r="D29" s="5" t="s">
        <v>24</v>
      </c>
      <c r="E29" s="5" t="s">
        <v>0</v>
      </c>
      <c r="F29" s="5" t="s">
        <v>0</v>
      </c>
      <c r="G29" s="5" t="s">
        <v>23</v>
      </c>
      <c r="H29" s="5" t="s">
        <v>0</v>
      </c>
      <c r="I29" s="5" t="s">
        <v>0</v>
      </c>
      <c r="J29" s="5" t="s">
        <v>23</v>
      </c>
      <c r="K29" s="5" t="s">
        <v>0</v>
      </c>
      <c r="L29" s="5" t="s">
        <v>0</v>
      </c>
      <c r="M29" s="5" t="s">
        <v>23</v>
      </c>
      <c r="N29" s="5" t="s">
        <v>0</v>
      </c>
      <c r="O29" s="5" t="s">
        <v>25</v>
      </c>
      <c r="P29" s="5" t="s">
        <v>25</v>
      </c>
      <c r="Q29" s="5" t="s">
        <v>0</v>
      </c>
      <c r="R29" s="5" t="s">
        <v>23</v>
      </c>
      <c r="S29" s="5" t="s">
        <v>0</v>
      </c>
      <c r="T29" s="5" t="s">
        <v>23</v>
      </c>
      <c r="U29" s="5" t="s">
        <v>25</v>
      </c>
      <c r="V29" s="8"/>
      <c r="W29" s="6"/>
      <c r="X29" s="8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</row>
    <row r="30" spans="1:156" s="1" customFormat="1" x14ac:dyDescent="0.25">
      <c r="B30" s="3">
        <f>IF(B29=B2,1,0)</f>
        <v>1</v>
      </c>
      <c r="C30" s="3">
        <f t="shared" ref="C30:U30" si="13">IF(C29=C2,1,0)</f>
        <v>0</v>
      </c>
      <c r="D30" s="3">
        <f t="shared" si="13"/>
        <v>0</v>
      </c>
      <c r="E30" s="3">
        <f t="shared" si="13"/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1</v>
      </c>
      <c r="J30" s="3">
        <f t="shared" si="13"/>
        <v>1</v>
      </c>
      <c r="K30" s="3">
        <f t="shared" si="13"/>
        <v>1</v>
      </c>
      <c r="L30" s="3">
        <f t="shared" si="13"/>
        <v>0</v>
      </c>
      <c r="M30" s="3">
        <f t="shared" si="13"/>
        <v>1</v>
      </c>
      <c r="N30" s="3">
        <f t="shared" si="13"/>
        <v>0</v>
      </c>
      <c r="O30" s="3">
        <f t="shared" si="13"/>
        <v>1</v>
      </c>
      <c r="P30" s="3">
        <f t="shared" si="13"/>
        <v>1</v>
      </c>
      <c r="Q30" s="3">
        <f t="shared" si="13"/>
        <v>0</v>
      </c>
      <c r="R30" s="3">
        <f t="shared" si="13"/>
        <v>0</v>
      </c>
      <c r="S30" s="3">
        <f t="shared" si="13"/>
        <v>1</v>
      </c>
      <c r="T30" s="3">
        <f t="shared" si="13"/>
        <v>0</v>
      </c>
      <c r="U30" s="3">
        <f t="shared" si="13"/>
        <v>0</v>
      </c>
      <c r="V3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30" s="7"/>
      <c r="X30" s="8">
        <v>40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</row>
    <row r="31" spans="1:156" s="4" customFormat="1" x14ac:dyDescent="0.25">
      <c r="A31" s="4" t="s">
        <v>103</v>
      </c>
      <c r="B31" s="5" t="s">
        <v>0</v>
      </c>
      <c r="C31" s="5" t="s">
        <v>0</v>
      </c>
      <c r="D31" s="5" t="s">
        <v>23</v>
      </c>
      <c r="E31" s="5" t="s">
        <v>24</v>
      </c>
      <c r="F31" s="5" t="s">
        <v>23</v>
      </c>
      <c r="G31" s="5" t="s">
        <v>0</v>
      </c>
      <c r="H31" s="5" t="s">
        <v>23</v>
      </c>
      <c r="I31" s="5" t="s">
        <v>0</v>
      </c>
      <c r="J31" s="5" t="s">
        <v>23</v>
      </c>
      <c r="K31" s="5" t="s">
        <v>24</v>
      </c>
      <c r="L31" s="5" t="s">
        <v>25</v>
      </c>
      <c r="M31" s="5" t="s">
        <v>24</v>
      </c>
      <c r="N31" s="5" t="s">
        <v>24</v>
      </c>
      <c r="O31" s="5" t="s">
        <v>24</v>
      </c>
      <c r="P31" s="5" t="s">
        <v>23</v>
      </c>
      <c r="Q31" s="5" t="s">
        <v>0</v>
      </c>
      <c r="R31" s="5" t="s">
        <v>25</v>
      </c>
      <c r="S31" s="5" t="s">
        <v>0</v>
      </c>
      <c r="T31" s="5" t="s">
        <v>25</v>
      </c>
      <c r="U31" s="5" t="s">
        <v>23</v>
      </c>
      <c r="V31" s="8"/>
      <c r="W31" s="6"/>
      <c r="X31" s="8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</row>
    <row r="32" spans="1:156" s="1" customFormat="1" x14ac:dyDescent="0.25">
      <c r="B32" s="3">
        <f>IF(B31=B2,1,0)</f>
        <v>0</v>
      </c>
      <c r="C32" s="3">
        <f t="shared" ref="C32:T32" si="14">IF(C31=C2,1,0)</f>
        <v>0</v>
      </c>
      <c r="D32" s="3">
        <f t="shared" si="14"/>
        <v>0</v>
      </c>
      <c r="E32" s="3">
        <f t="shared" si="14"/>
        <v>0</v>
      </c>
      <c r="F32" s="3">
        <f t="shared" si="14"/>
        <v>1</v>
      </c>
      <c r="G32" s="3">
        <f t="shared" si="14"/>
        <v>1</v>
      </c>
      <c r="H32" s="3">
        <f t="shared" si="14"/>
        <v>1</v>
      </c>
      <c r="I32" s="3">
        <f t="shared" si="14"/>
        <v>1</v>
      </c>
      <c r="J32" s="3">
        <f t="shared" si="14"/>
        <v>1</v>
      </c>
      <c r="K32" s="3">
        <f t="shared" si="14"/>
        <v>0</v>
      </c>
      <c r="L32" s="3">
        <f t="shared" si="14"/>
        <v>0</v>
      </c>
      <c r="M32" s="3">
        <f t="shared" si="14"/>
        <v>0</v>
      </c>
      <c r="N32" s="3">
        <f t="shared" si="14"/>
        <v>1</v>
      </c>
      <c r="O32" s="3">
        <f t="shared" si="14"/>
        <v>0</v>
      </c>
      <c r="P32" s="3">
        <f t="shared" si="14"/>
        <v>0</v>
      </c>
      <c r="Q32" s="3">
        <f t="shared" si="14"/>
        <v>0</v>
      </c>
      <c r="R32" s="3">
        <f t="shared" si="14"/>
        <v>1</v>
      </c>
      <c r="S32" s="3">
        <f t="shared" si="14"/>
        <v>1</v>
      </c>
      <c r="T32" s="3">
        <f t="shared" si="14"/>
        <v>1</v>
      </c>
      <c r="U32" s="3">
        <v>1</v>
      </c>
      <c r="V3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32" s="7"/>
      <c r="X32" s="8">
        <v>50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</row>
    <row r="33" spans="1:156" s="4" customFormat="1" x14ac:dyDescent="0.25">
      <c r="A33" s="4" t="s">
        <v>104</v>
      </c>
      <c r="B33" s="5" t="s">
        <v>25</v>
      </c>
      <c r="C33" s="5" t="s">
        <v>24</v>
      </c>
      <c r="D33" s="5" t="s">
        <v>23</v>
      </c>
      <c r="E33" s="5" t="s">
        <v>25</v>
      </c>
      <c r="F33" s="5" t="s">
        <v>25</v>
      </c>
      <c r="G33" s="5" t="s">
        <v>0</v>
      </c>
      <c r="H33" s="5" t="s">
        <v>24</v>
      </c>
      <c r="I33" s="5" t="s">
        <v>0</v>
      </c>
      <c r="J33" s="5" t="s">
        <v>23</v>
      </c>
      <c r="K33" s="5" t="s">
        <v>25</v>
      </c>
      <c r="L33" s="5" t="s">
        <v>24</v>
      </c>
      <c r="M33" s="5" t="s">
        <v>0</v>
      </c>
      <c r="N33" s="5" t="s">
        <v>0</v>
      </c>
      <c r="O33" s="5" t="s">
        <v>24</v>
      </c>
      <c r="P33" s="5" t="s">
        <v>25</v>
      </c>
      <c r="Q33" s="5" t="s">
        <v>23</v>
      </c>
      <c r="R33" s="5" t="s">
        <v>24</v>
      </c>
      <c r="S33" s="5" t="s">
        <v>24</v>
      </c>
      <c r="T33" s="5" t="s">
        <v>24</v>
      </c>
      <c r="U33" s="5" t="s">
        <v>23</v>
      </c>
      <c r="V33" s="8"/>
      <c r="W33" s="6"/>
      <c r="X33" s="8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</row>
    <row r="34" spans="1:156" s="1" customFormat="1" x14ac:dyDescent="0.25">
      <c r="B34" s="3">
        <f>IF(B33=B2,1,0)</f>
        <v>0</v>
      </c>
      <c r="C34" s="3">
        <f t="shared" ref="C34:T34" si="15">IF(C33=C2,1,0)</f>
        <v>1</v>
      </c>
      <c r="D34" s="3">
        <f t="shared" si="15"/>
        <v>0</v>
      </c>
      <c r="E34" s="3">
        <f t="shared" si="15"/>
        <v>1</v>
      </c>
      <c r="F34" s="3">
        <f t="shared" si="15"/>
        <v>0</v>
      </c>
      <c r="G34" s="3">
        <f t="shared" si="15"/>
        <v>1</v>
      </c>
      <c r="H34" s="3">
        <f t="shared" si="15"/>
        <v>0</v>
      </c>
      <c r="I34" s="3">
        <f t="shared" si="15"/>
        <v>1</v>
      </c>
      <c r="J34" s="3">
        <f t="shared" si="15"/>
        <v>1</v>
      </c>
      <c r="K34" s="3">
        <f t="shared" si="15"/>
        <v>0</v>
      </c>
      <c r="L34" s="3">
        <f t="shared" si="15"/>
        <v>1</v>
      </c>
      <c r="M34" s="3">
        <f t="shared" si="15"/>
        <v>0</v>
      </c>
      <c r="N34" s="3">
        <f t="shared" si="15"/>
        <v>0</v>
      </c>
      <c r="O34" s="3">
        <f t="shared" si="15"/>
        <v>0</v>
      </c>
      <c r="P34" s="3">
        <f t="shared" si="15"/>
        <v>1</v>
      </c>
      <c r="Q34" s="3">
        <f t="shared" si="15"/>
        <v>1</v>
      </c>
      <c r="R34" s="3">
        <f t="shared" si="15"/>
        <v>0</v>
      </c>
      <c r="S34" s="3">
        <f t="shared" si="15"/>
        <v>0</v>
      </c>
      <c r="T34" s="3">
        <f t="shared" si="15"/>
        <v>0</v>
      </c>
      <c r="U34" s="3">
        <v>1</v>
      </c>
      <c r="V3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9</v>
      </c>
      <c r="W34" s="7"/>
      <c r="X34" s="8">
        <v>45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</row>
    <row r="35" spans="1:156" s="4" customFormat="1" x14ac:dyDescent="0.25">
      <c r="A35" s="4" t="s">
        <v>105</v>
      </c>
      <c r="B35" s="5" t="s">
        <v>23</v>
      </c>
      <c r="C35" s="5" t="s">
        <v>0</v>
      </c>
      <c r="D35" s="5" t="s">
        <v>0</v>
      </c>
      <c r="E35" s="5" t="s">
        <v>0</v>
      </c>
      <c r="F35" s="5" t="s">
        <v>0</v>
      </c>
      <c r="G35" s="5" t="s">
        <v>24</v>
      </c>
      <c r="H35" s="5" t="s">
        <v>0</v>
      </c>
      <c r="I35" s="5" t="s">
        <v>24</v>
      </c>
      <c r="J35" s="5" t="s">
        <v>0</v>
      </c>
      <c r="K35" s="5" t="s">
        <v>0</v>
      </c>
      <c r="L35" s="5" t="s">
        <v>25</v>
      </c>
      <c r="M35" s="5" t="s">
        <v>24</v>
      </c>
      <c r="N35" s="5" t="s">
        <v>23</v>
      </c>
      <c r="O35" s="5" t="s">
        <v>24</v>
      </c>
      <c r="P35" s="5" t="s">
        <v>0</v>
      </c>
      <c r="Q35" s="5" t="s">
        <v>23</v>
      </c>
      <c r="R35" s="5" t="s">
        <v>0</v>
      </c>
      <c r="S35" s="5" t="s">
        <v>23</v>
      </c>
      <c r="T35" s="5" t="s">
        <v>0</v>
      </c>
      <c r="U35" s="5" t="s">
        <v>23</v>
      </c>
      <c r="V35" s="8"/>
      <c r="W35" s="6"/>
      <c r="X35" s="9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</row>
    <row r="36" spans="1:156" s="1" customFormat="1" x14ac:dyDescent="0.25">
      <c r="B36" s="3">
        <f>IF(B35=B2,1,0)</f>
        <v>1</v>
      </c>
      <c r="C36" s="3">
        <f t="shared" ref="C36:T36" si="16">IF(C35=C2,1,0)</f>
        <v>0</v>
      </c>
      <c r="D36" s="3">
        <f t="shared" si="16"/>
        <v>1</v>
      </c>
      <c r="E36" s="3">
        <f t="shared" si="16"/>
        <v>0</v>
      </c>
      <c r="F36" s="3">
        <f t="shared" si="16"/>
        <v>0</v>
      </c>
      <c r="G36" s="3">
        <f t="shared" si="16"/>
        <v>0</v>
      </c>
      <c r="H36" s="3">
        <f t="shared" si="16"/>
        <v>0</v>
      </c>
      <c r="I36" s="3">
        <f t="shared" si="16"/>
        <v>0</v>
      </c>
      <c r="J36" s="3">
        <f t="shared" si="16"/>
        <v>0</v>
      </c>
      <c r="K36" s="3">
        <f t="shared" si="16"/>
        <v>1</v>
      </c>
      <c r="L36" s="3">
        <f t="shared" si="16"/>
        <v>0</v>
      </c>
      <c r="M36" s="3">
        <f t="shared" si="16"/>
        <v>0</v>
      </c>
      <c r="N36" s="3">
        <f t="shared" si="16"/>
        <v>0</v>
      </c>
      <c r="O36" s="3">
        <f t="shared" si="16"/>
        <v>0</v>
      </c>
      <c r="P36" s="3">
        <f t="shared" si="16"/>
        <v>0</v>
      </c>
      <c r="Q36" s="3">
        <f t="shared" si="16"/>
        <v>1</v>
      </c>
      <c r="R36" s="3">
        <f t="shared" si="16"/>
        <v>0</v>
      </c>
      <c r="S36" s="3">
        <f t="shared" si="16"/>
        <v>0</v>
      </c>
      <c r="T36" s="3">
        <f t="shared" si="16"/>
        <v>0</v>
      </c>
      <c r="U36" s="3">
        <v>1</v>
      </c>
      <c r="V3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5</v>
      </c>
      <c r="W36" s="7"/>
      <c r="X36" s="8">
        <v>25</v>
      </c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</row>
    <row r="37" spans="1:156" s="4" customFormat="1" x14ac:dyDescent="0.25">
      <c r="A37" s="4" t="s">
        <v>106</v>
      </c>
      <c r="B37" s="5" t="s">
        <v>0</v>
      </c>
      <c r="C37" s="5" t="s">
        <v>0</v>
      </c>
      <c r="D37" s="5" t="s">
        <v>23</v>
      </c>
      <c r="E37" s="5" t="s">
        <v>0</v>
      </c>
      <c r="F37" s="5" t="s">
        <v>23</v>
      </c>
      <c r="G37" s="5" t="s">
        <v>23</v>
      </c>
      <c r="H37" s="5" t="s">
        <v>23</v>
      </c>
      <c r="I37" s="5" t="s">
        <v>0</v>
      </c>
      <c r="J37" s="5" t="s">
        <v>23</v>
      </c>
      <c r="K37" s="5" t="s">
        <v>0</v>
      </c>
      <c r="L37" s="5" t="s">
        <v>25</v>
      </c>
      <c r="M37" s="5" t="s">
        <v>0</v>
      </c>
      <c r="N37" s="5" t="s">
        <v>0</v>
      </c>
      <c r="O37" s="5" t="s">
        <v>25</v>
      </c>
      <c r="P37" s="5" t="s">
        <v>25</v>
      </c>
      <c r="Q37" s="5" t="s">
        <v>23</v>
      </c>
      <c r="R37" s="5" t="s">
        <v>25</v>
      </c>
      <c r="S37" s="5" t="s">
        <v>0</v>
      </c>
      <c r="T37" s="5" t="s">
        <v>25</v>
      </c>
      <c r="U37" s="5" t="s">
        <v>26</v>
      </c>
      <c r="V37" s="8"/>
      <c r="W37" s="6"/>
      <c r="X37" s="9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</row>
    <row r="38" spans="1:156" s="1" customFormat="1" x14ac:dyDescent="0.25">
      <c r="B38" s="3">
        <f>IF(B37=B2,1,0)</f>
        <v>0</v>
      </c>
      <c r="C38" s="3">
        <f t="shared" ref="C38:U38" si="17">IF(C37=C2,1,0)</f>
        <v>0</v>
      </c>
      <c r="D38" s="3">
        <f t="shared" si="17"/>
        <v>0</v>
      </c>
      <c r="E38" s="3">
        <f t="shared" si="17"/>
        <v>0</v>
      </c>
      <c r="F38" s="3">
        <f t="shared" si="17"/>
        <v>1</v>
      </c>
      <c r="G38" s="3">
        <f t="shared" si="17"/>
        <v>0</v>
      </c>
      <c r="H38" s="3">
        <f t="shared" si="17"/>
        <v>1</v>
      </c>
      <c r="I38" s="3">
        <f t="shared" si="17"/>
        <v>1</v>
      </c>
      <c r="J38" s="3">
        <f t="shared" si="17"/>
        <v>1</v>
      </c>
      <c r="K38" s="3">
        <f t="shared" si="17"/>
        <v>1</v>
      </c>
      <c r="L38" s="3">
        <f t="shared" si="17"/>
        <v>0</v>
      </c>
      <c r="M38" s="3">
        <f t="shared" si="17"/>
        <v>0</v>
      </c>
      <c r="N38" s="3">
        <f t="shared" si="17"/>
        <v>0</v>
      </c>
      <c r="O38" s="3">
        <f t="shared" si="17"/>
        <v>1</v>
      </c>
      <c r="P38" s="3">
        <f t="shared" si="17"/>
        <v>1</v>
      </c>
      <c r="Q38" s="3">
        <f t="shared" si="17"/>
        <v>1</v>
      </c>
      <c r="R38" s="3">
        <f t="shared" si="17"/>
        <v>1</v>
      </c>
      <c r="S38" s="3">
        <f t="shared" si="17"/>
        <v>1</v>
      </c>
      <c r="T38" s="3">
        <f t="shared" si="17"/>
        <v>1</v>
      </c>
      <c r="U38" s="3">
        <f t="shared" si="17"/>
        <v>1</v>
      </c>
      <c r="V3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12</v>
      </c>
      <c r="W38" s="7"/>
      <c r="X38" s="8">
        <v>60</v>
      </c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</row>
    <row r="39" spans="1:156" s="4" customFormat="1" x14ac:dyDescent="0.25">
      <c r="A39" s="4" t="s">
        <v>107</v>
      </c>
      <c r="B39" s="5" t="s">
        <v>23</v>
      </c>
      <c r="C39" s="5" t="s">
        <v>23</v>
      </c>
      <c r="D39" s="5" t="s">
        <v>0</v>
      </c>
      <c r="E39" s="5" t="s">
        <v>23</v>
      </c>
      <c r="F39" s="5" t="s">
        <v>23</v>
      </c>
      <c r="G39" s="5" t="s">
        <v>25</v>
      </c>
      <c r="H39" s="5" t="s">
        <v>23</v>
      </c>
      <c r="I39" s="5" t="s">
        <v>24</v>
      </c>
      <c r="J39" s="5" t="s">
        <v>23</v>
      </c>
      <c r="K39" s="5" t="s">
        <v>0</v>
      </c>
      <c r="L39" s="5" t="s">
        <v>0</v>
      </c>
      <c r="M39" s="5" t="s">
        <v>0</v>
      </c>
      <c r="N39" s="5" t="s">
        <v>0</v>
      </c>
      <c r="O39" s="5" t="s">
        <v>25</v>
      </c>
      <c r="P39" s="5" t="s">
        <v>25</v>
      </c>
      <c r="Q39" s="5" t="s">
        <v>25</v>
      </c>
      <c r="R39" s="5" t="s">
        <v>0</v>
      </c>
      <c r="S39" s="5" t="s">
        <v>0</v>
      </c>
      <c r="T39" s="5" t="s">
        <v>25</v>
      </c>
      <c r="U39" s="5" t="s">
        <v>25</v>
      </c>
      <c r="V39" s="8"/>
      <c r="W39" s="6"/>
      <c r="X39" s="9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</row>
    <row r="40" spans="1:156" s="1" customFormat="1" x14ac:dyDescent="0.25">
      <c r="B40" s="3">
        <f>IF(B39=B2,1,0)</f>
        <v>1</v>
      </c>
      <c r="C40" s="3">
        <f t="shared" ref="C40:T40" si="18">IF(C39=C2,1,0)</f>
        <v>0</v>
      </c>
      <c r="D40" s="3">
        <f t="shared" si="18"/>
        <v>1</v>
      </c>
      <c r="E40" s="3">
        <f t="shared" si="18"/>
        <v>0</v>
      </c>
      <c r="F40" s="3">
        <f t="shared" si="18"/>
        <v>1</v>
      </c>
      <c r="G40" s="3">
        <f t="shared" si="18"/>
        <v>0</v>
      </c>
      <c r="H40" s="3">
        <f t="shared" si="18"/>
        <v>1</v>
      </c>
      <c r="I40" s="3">
        <f t="shared" si="18"/>
        <v>0</v>
      </c>
      <c r="J40" s="3">
        <f t="shared" si="18"/>
        <v>1</v>
      </c>
      <c r="K40" s="3">
        <f t="shared" si="18"/>
        <v>1</v>
      </c>
      <c r="L40" s="3">
        <f t="shared" si="18"/>
        <v>0</v>
      </c>
      <c r="M40" s="3">
        <f t="shared" si="18"/>
        <v>0</v>
      </c>
      <c r="N40" s="3">
        <f t="shared" si="18"/>
        <v>0</v>
      </c>
      <c r="O40" s="3">
        <f t="shared" si="18"/>
        <v>1</v>
      </c>
      <c r="P40" s="3">
        <f t="shared" si="18"/>
        <v>1</v>
      </c>
      <c r="Q40" s="3">
        <f t="shared" si="18"/>
        <v>0</v>
      </c>
      <c r="R40" s="3">
        <f t="shared" si="18"/>
        <v>0</v>
      </c>
      <c r="S40" s="3">
        <f t="shared" si="18"/>
        <v>1</v>
      </c>
      <c r="T40" s="3">
        <f t="shared" si="18"/>
        <v>1</v>
      </c>
      <c r="U40" s="3">
        <f>IF(U39=U2,1,0)</f>
        <v>0</v>
      </c>
      <c r="V4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40" s="7"/>
      <c r="X40" s="8">
        <v>50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</row>
    <row r="41" spans="1:156" s="4" customFormat="1" x14ac:dyDescent="0.25">
      <c r="A41" s="4" t="s">
        <v>108</v>
      </c>
      <c r="B41" s="5" t="s">
        <v>23</v>
      </c>
      <c r="C41" s="5" t="s">
        <v>24</v>
      </c>
      <c r="D41" s="5" t="s">
        <v>24</v>
      </c>
      <c r="E41" s="5" t="s">
        <v>0</v>
      </c>
      <c r="F41" s="5" t="s">
        <v>0</v>
      </c>
      <c r="G41" s="5" t="s">
        <v>23</v>
      </c>
      <c r="H41" s="5" t="s">
        <v>0</v>
      </c>
      <c r="I41" s="5" t="s">
        <v>23</v>
      </c>
      <c r="J41" s="5" t="s">
        <v>23</v>
      </c>
      <c r="K41" s="5" t="s">
        <v>0</v>
      </c>
      <c r="L41" s="5" t="s">
        <v>25</v>
      </c>
      <c r="M41" s="5" t="s">
        <v>25</v>
      </c>
      <c r="N41" s="5" t="s">
        <v>24</v>
      </c>
      <c r="O41" s="5" t="s">
        <v>0</v>
      </c>
      <c r="P41" s="5" t="s">
        <v>0</v>
      </c>
      <c r="Q41" s="5" t="s">
        <v>0</v>
      </c>
      <c r="R41" s="5" t="s">
        <v>23</v>
      </c>
      <c r="S41" s="5" t="s">
        <v>0</v>
      </c>
      <c r="T41" s="5" t="s">
        <v>0</v>
      </c>
      <c r="U41" s="5" t="s">
        <v>24</v>
      </c>
      <c r="V41" s="8"/>
      <c r="W41" s="6"/>
      <c r="X41" s="9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</row>
    <row r="42" spans="1:156" s="1" customFormat="1" x14ac:dyDescent="0.25">
      <c r="B42" s="3">
        <f>IF(B41=B2,1,0)</f>
        <v>1</v>
      </c>
      <c r="C42" s="3">
        <f t="shared" ref="C42:U42" si="19">IF(C41=C2,1,0)</f>
        <v>1</v>
      </c>
      <c r="D42" s="3">
        <f t="shared" si="19"/>
        <v>0</v>
      </c>
      <c r="E42" s="3">
        <f t="shared" si="19"/>
        <v>0</v>
      </c>
      <c r="F42" s="3">
        <f t="shared" si="19"/>
        <v>0</v>
      </c>
      <c r="G42" s="3">
        <f t="shared" si="19"/>
        <v>0</v>
      </c>
      <c r="H42" s="3">
        <f t="shared" si="19"/>
        <v>0</v>
      </c>
      <c r="I42" s="3">
        <f t="shared" si="19"/>
        <v>0</v>
      </c>
      <c r="J42" s="3">
        <f t="shared" si="19"/>
        <v>1</v>
      </c>
      <c r="K42" s="3">
        <f t="shared" si="19"/>
        <v>1</v>
      </c>
      <c r="L42" s="3">
        <f t="shared" si="19"/>
        <v>0</v>
      </c>
      <c r="M42" s="3">
        <f t="shared" si="19"/>
        <v>0</v>
      </c>
      <c r="N42" s="3">
        <f t="shared" si="19"/>
        <v>1</v>
      </c>
      <c r="O42" s="3">
        <f t="shared" si="19"/>
        <v>0</v>
      </c>
      <c r="P42" s="3">
        <f t="shared" si="19"/>
        <v>0</v>
      </c>
      <c r="Q42" s="3">
        <f t="shared" si="19"/>
        <v>0</v>
      </c>
      <c r="R42" s="3">
        <f t="shared" si="19"/>
        <v>0</v>
      </c>
      <c r="S42" s="3">
        <f t="shared" si="19"/>
        <v>1</v>
      </c>
      <c r="T42" s="3">
        <f t="shared" si="19"/>
        <v>0</v>
      </c>
      <c r="U42" s="3">
        <f t="shared" si="19"/>
        <v>0</v>
      </c>
      <c r="V4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6</v>
      </c>
      <c r="W42" s="7"/>
      <c r="X42" s="8">
        <v>30</v>
      </c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</row>
    <row r="43" spans="1:156" s="4" customFormat="1" x14ac:dyDescent="0.25">
      <c r="A43" s="4" t="s">
        <v>109</v>
      </c>
      <c r="B43" s="5" t="s">
        <v>0</v>
      </c>
      <c r="C43" s="5" t="s">
        <v>25</v>
      </c>
      <c r="D43" s="5" t="s">
        <v>0</v>
      </c>
      <c r="E43" s="5" t="s">
        <v>25</v>
      </c>
      <c r="F43" s="5" t="s">
        <v>25</v>
      </c>
      <c r="G43" s="5" t="s">
        <v>0</v>
      </c>
      <c r="H43" s="5" t="s">
        <v>24</v>
      </c>
      <c r="I43" s="5" t="s">
        <v>0</v>
      </c>
      <c r="J43" s="5" t="s">
        <v>23</v>
      </c>
      <c r="K43" s="5" t="s">
        <v>23</v>
      </c>
      <c r="L43" s="5" t="s">
        <v>24</v>
      </c>
      <c r="M43" s="5" t="s">
        <v>23</v>
      </c>
      <c r="N43" s="5" t="s">
        <v>23</v>
      </c>
      <c r="O43" s="5" t="s">
        <v>23</v>
      </c>
      <c r="P43" s="5" t="s">
        <v>0</v>
      </c>
      <c r="Q43" s="5" t="s">
        <v>0</v>
      </c>
      <c r="R43" s="5" t="s">
        <v>23</v>
      </c>
      <c r="S43" s="5" t="s">
        <v>0</v>
      </c>
      <c r="T43" s="5" t="s">
        <v>23</v>
      </c>
      <c r="U43" s="5" t="s">
        <v>27</v>
      </c>
      <c r="V43" s="8"/>
      <c r="W43" s="6"/>
      <c r="X43" s="9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</row>
    <row r="44" spans="1:156" s="1" customFormat="1" x14ac:dyDescent="0.25">
      <c r="B44" s="3">
        <f>IF(B43=B2,1,0)</f>
        <v>0</v>
      </c>
      <c r="C44" s="3">
        <f t="shared" ref="C44:U44" si="20">IF(C43=C2,1,0)</f>
        <v>0</v>
      </c>
      <c r="D44" s="3">
        <f t="shared" si="20"/>
        <v>1</v>
      </c>
      <c r="E44" s="3">
        <f t="shared" si="20"/>
        <v>1</v>
      </c>
      <c r="F44" s="3">
        <f t="shared" si="20"/>
        <v>0</v>
      </c>
      <c r="G44" s="3">
        <f t="shared" si="20"/>
        <v>1</v>
      </c>
      <c r="H44" s="3">
        <f t="shared" si="20"/>
        <v>0</v>
      </c>
      <c r="I44" s="3">
        <f t="shared" si="20"/>
        <v>1</v>
      </c>
      <c r="J44" s="3">
        <f t="shared" si="20"/>
        <v>1</v>
      </c>
      <c r="K44" s="3">
        <f t="shared" si="20"/>
        <v>0</v>
      </c>
      <c r="L44" s="3">
        <f t="shared" si="20"/>
        <v>1</v>
      </c>
      <c r="M44" s="3">
        <f t="shared" si="20"/>
        <v>1</v>
      </c>
      <c r="N44" s="3">
        <f t="shared" si="20"/>
        <v>0</v>
      </c>
      <c r="O44" s="3">
        <f t="shared" si="20"/>
        <v>0</v>
      </c>
      <c r="P44" s="3">
        <f t="shared" si="20"/>
        <v>0</v>
      </c>
      <c r="Q44" s="3">
        <f t="shared" si="20"/>
        <v>0</v>
      </c>
      <c r="R44" s="3">
        <f t="shared" si="20"/>
        <v>0</v>
      </c>
      <c r="S44" s="3">
        <f t="shared" si="20"/>
        <v>1</v>
      </c>
      <c r="T44" s="3">
        <f t="shared" si="20"/>
        <v>0</v>
      </c>
      <c r="U44" s="3">
        <f t="shared" si="20"/>
        <v>0</v>
      </c>
      <c r="V4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44" s="7"/>
      <c r="X44" s="8">
        <v>40</v>
      </c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</row>
    <row r="45" spans="1:156" s="4" customFormat="1" x14ac:dyDescent="0.25">
      <c r="A45" s="4" t="s">
        <v>110</v>
      </c>
      <c r="B45" s="5" t="s">
        <v>23</v>
      </c>
      <c r="C45" s="5" t="s">
        <v>24</v>
      </c>
      <c r="D45" s="5" t="s">
        <v>25</v>
      </c>
      <c r="E45" s="5" t="s">
        <v>25</v>
      </c>
      <c r="F45" s="5" t="s">
        <v>23</v>
      </c>
      <c r="G45" s="5" t="s">
        <v>24</v>
      </c>
      <c r="H45" s="5" t="s">
        <v>25</v>
      </c>
      <c r="I45" s="5" t="s">
        <v>23</v>
      </c>
      <c r="J45" s="5" t="s">
        <v>23</v>
      </c>
      <c r="K45" s="5" t="s">
        <v>0</v>
      </c>
      <c r="L45" s="5" t="s">
        <v>0</v>
      </c>
      <c r="M45" s="5" t="s">
        <v>23</v>
      </c>
      <c r="N45" s="5" t="s">
        <v>23</v>
      </c>
      <c r="O45" s="5" t="s">
        <v>25</v>
      </c>
      <c r="P45" s="5" t="s">
        <v>25</v>
      </c>
      <c r="Q45" s="5" t="s">
        <v>25</v>
      </c>
      <c r="R45" s="5" t="s">
        <v>0</v>
      </c>
      <c r="S45" s="5" t="s">
        <v>23</v>
      </c>
      <c r="T45" s="5" t="s">
        <v>23</v>
      </c>
      <c r="U45" s="5" t="s">
        <v>25</v>
      </c>
      <c r="V45" s="8"/>
      <c r="W45" s="6"/>
      <c r="X45" s="9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</row>
    <row r="46" spans="1:156" s="1" customFormat="1" x14ac:dyDescent="0.25">
      <c r="B46" s="3">
        <f>IF(B45=B2,1,0)</f>
        <v>1</v>
      </c>
      <c r="C46" s="3">
        <f t="shared" ref="C46:U46" si="21">IF(C45=C2,1,0)</f>
        <v>1</v>
      </c>
      <c r="D46" s="3">
        <f t="shared" si="21"/>
        <v>0</v>
      </c>
      <c r="E46" s="3">
        <f t="shared" si="21"/>
        <v>1</v>
      </c>
      <c r="F46" s="3">
        <f t="shared" si="21"/>
        <v>1</v>
      </c>
      <c r="G46" s="3">
        <f t="shared" si="21"/>
        <v>0</v>
      </c>
      <c r="H46" s="3">
        <f t="shared" si="21"/>
        <v>0</v>
      </c>
      <c r="I46" s="3">
        <f t="shared" si="21"/>
        <v>0</v>
      </c>
      <c r="J46" s="3">
        <f t="shared" si="21"/>
        <v>1</v>
      </c>
      <c r="K46" s="3">
        <f t="shared" si="21"/>
        <v>1</v>
      </c>
      <c r="L46" s="3">
        <f t="shared" si="21"/>
        <v>0</v>
      </c>
      <c r="M46" s="3">
        <f t="shared" si="21"/>
        <v>1</v>
      </c>
      <c r="N46" s="3">
        <f t="shared" si="21"/>
        <v>0</v>
      </c>
      <c r="O46" s="3">
        <f t="shared" si="21"/>
        <v>1</v>
      </c>
      <c r="P46" s="3">
        <f t="shared" si="21"/>
        <v>1</v>
      </c>
      <c r="Q46" s="3">
        <f t="shared" si="21"/>
        <v>0</v>
      </c>
      <c r="R46" s="3">
        <f t="shared" si="21"/>
        <v>0</v>
      </c>
      <c r="S46" s="3">
        <f t="shared" si="21"/>
        <v>0</v>
      </c>
      <c r="T46" s="3">
        <f t="shared" si="21"/>
        <v>0</v>
      </c>
      <c r="U46" s="3">
        <f t="shared" si="21"/>
        <v>0</v>
      </c>
      <c r="V4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9</v>
      </c>
      <c r="W46" s="7"/>
      <c r="X46" s="8">
        <v>45</v>
      </c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</row>
    <row r="47" spans="1:156" s="4" customFormat="1" x14ac:dyDescent="0.25">
      <c r="A47" s="4" t="s">
        <v>111</v>
      </c>
      <c r="B47" s="5" t="s">
        <v>0</v>
      </c>
      <c r="C47" s="5" t="s">
        <v>24</v>
      </c>
      <c r="D47" s="5" t="s">
        <v>0</v>
      </c>
      <c r="E47" s="5" t="s">
        <v>0</v>
      </c>
      <c r="F47" s="5" t="s">
        <v>0</v>
      </c>
      <c r="G47" s="5" t="s">
        <v>24</v>
      </c>
      <c r="H47" s="5" t="s">
        <v>0</v>
      </c>
      <c r="I47" s="5" t="s">
        <v>24</v>
      </c>
      <c r="J47" s="5" t="s">
        <v>0</v>
      </c>
      <c r="K47" s="5" t="s">
        <v>0</v>
      </c>
      <c r="L47" s="5" t="s">
        <v>25</v>
      </c>
      <c r="M47" s="5" t="s">
        <v>24</v>
      </c>
      <c r="N47" s="5" t="s">
        <v>23</v>
      </c>
      <c r="O47" s="5" t="s">
        <v>24</v>
      </c>
      <c r="P47" s="5" t="s">
        <v>25</v>
      </c>
      <c r="Q47" s="5" t="s">
        <v>23</v>
      </c>
      <c r="R47" s="5" t="s">
        <v>0</v>
      </c>
      <c r="S47" s="5" t="s">
        <v>23</v>
      </c>
      <c r="T47" s="5" t="s">
        <v>0</v>
      </c>
      <c r="U47" s="5" t="s">
        <v>25</v>
      </c>
      <c r="V47" s="8"/>
      <c r="W47" s="6"/>
      <c r="X47" s="9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</row>
    <row r="48" spans="1:156" s="1" customFormat="1" x14ac:dyDescent="0.25">
      <c r="B48" s="3">
        <f>IF(B47=B2,1,0)</f>
        <v>0</v>
      </c>
      <c r="C48" s="3">
        <f t="shared" ref="C48:U48" si="22">IF(C47=C2,1,0)</f>
        <v>1</v>
      </c>
      <c r="D48" s="3">
        <f t="shared" si="22"/>
        <v>1</v>
      </c>
      <c r="E48" s="3">
        <f t="shared" si="22"/>
        <v>0</v>
      </c>
      <c r="F48" s="3">
        <f t="shared" si="22"/>
        <v>0</v>
      </c>
      <c r="G48" s="3">
        <f t="shared" si="22"/>
        <v>0</v>
      </c>
      <c r="H48" s="3">
        <f t="shared" si="22"/>
        <v>0</v>
      </c>
      <c r="I48" s="3">
        <f t="shared" si="22"/>
        <v>0</v>
      </c>
      <c r="J48" s="3">
        <f t="shared" si="22"/>
        <v>0</v>
      </c>
      <c r="K48" s="3">
        <f t="shared" si="22"/>
        <v>1</v>
      </c>
      <c r="L48" s="3">
        <f t="shared" si="22"/>
        <v>0</v>
      </c>
      <c r="M48" s="3">
        <f t="shared" si="22"/>
        <v>0</v>
      </c>
      <c r="N48" s="3">
        <f t="shared" si="22"/>
        <v>0</v>
      </c>
      <c r="O48" s="3">
        <f t="shared" si="22"/>
        <v>0</v>
      </c>
      <c r="P48" s="3">
        <f t="shared" si="22"/>
        <v>1</v>
      </c>
      <c r="Q48" s="3">
        <f t="shared" si="22"/>
        <v>1</v>
      </c>
      <c r="R48" s="3">
        <f t="shared" si="22"/>
        <v>0</v>
      </c>
      <c r="S48" s="3">
        <f t="shared" si="22"/>
        <v>0</v>
      </c>
      <c r="T48" s="3">
        <f t="shared" si="22"/>
        <v>0</v>
      </c>
      <c r="U48" s="3">
        <f t="shared" si="22"/>
        <v>0</v>
      </c>
      <c r="V4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5</v>
      </c>
      <c r="W48" s="7"/>
      <c r="X48" s="8">
        <v>25</v>
      </c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</row>
    <row r="49" spans="1:156" s="4" customFormat="1" x14ac:dyDescent="0.25">
      <c r="A49" s="4" t="s">
        <v>112</v>
      </c>
      <c r="B49" s="5" t="s">
        <v>24</v>
      </c>
      <c r="C49" s="5" t="s">
        <v>24</v>
      </c>
      <c r="D49" s="5" t="s">
        <v>25</v>
      </c>
      <c r="E49" s="5" t="s">
        <v>0</v>
      </c>
      <c r="F49" s="5" t="s">
        <v>25</v>
      </c>
      <c r="G49" s="5" t="s">
        <v>23</v>
      </c>
      <c r="H49" s="5" t="s">
        <v>23</v>
      </c>
      <c r="I49" s="5" t="s">
        <v>0</v>
      </c>
      <c r="J49" s="5" t="s">
        <v>0</v>
      </c>
      <c r="K49" s="5" t="s">
        <v>23</v>
      </c>
      <c r="L49" s="5" t="s">
        <v>24</v>
      </c>
      <c r="M49" s="5" t="s">
        <v>25</v>
      </c>
      <c r="N49" s="5" t="s">
        <v>24</v>
      </c>
      <c r="O49" s="5" t="s">
        <v>0</v>
      </c>
      <c r="P49" s="5" t="s">
        <v>24</v>
      </c>
      <c r="Q49" s="5" t="s">
        <v>0</v>
      </c>
      <c r="R49" s="5" t="s">
        <v>23</v>
      </c>
      <c r="S49" s="5" t="s">
        <v>0</v>
      </c>
      <c r="T49" s="5" t="s">
        <v>25</v>
      </c>
      <c r="U49" s="5" t="s">
        <v>24</v>
      </c>
      <c r="V49" s="8"/>
      <c r="W49" s="6"/>
      <c r="X49" s="9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</row>
    <row r="50" spans="1:156" s="1" customFormat="1" x14ac:dyDescent="0.25">
      <c r="B50" s="3">
        <f>IF(B49=B2,1,0)</f>
        <v>0</v>
      </c>
      <c r="C50" s="3">
        <f t="shared" ref="C50:U50" si="23">IF(C49=C2,1,0)</f>
        <v>1</v>
      </c>
      <c r="D50" s="3">
        <f t="shared" si="23"/>
        <v>0</v>
      </c>
      <c r="E50" s="3">
        <f t="shared" si="23"/>
        <v>0</v>
      </c>
      <c r="F50" s="3">
        <f t="shared" si="23"/>
        <v>0</v>
      </c>
      <c r="G50" s="3">
        <f t="shared" si="23"/>
        <v>0</v>
      </c>
      <c r="H50" s="3">
        <f t="shared" si="23"/>
        <v>1</v>
      </c>
      <c r="I50" s="3">
        <f t="shared" si="23"/>
        <v>1</v>
      </c>
      <c r="J50" s="3">
        <f t="shared" si="23"/>
        <v>0</v>
      </c>
      <c r="K50" s="3">
        <f t="shared" si="23"/>
        <v>0</v>
      </c>
      <c r="L50" s="3">
        <f t="shared" si="23"/>
        <v>1</v>
      </c>
      <c r="M50" s="3">
        <f t="shared" si="23"/>
        <v>0</v>
      </c>
      <c r="N50" s="3">
        <f t="shared" si="23"/>
        <v>1</v>
      </c>
      <c r="O50" s="3">
        <f t="shared" si="23"/>
        <v>0</v>
      </c>
      <c r="P50" s="3">
        <f t="shared" si="23"/>
        <v>0</v>
      </c>
      <c r="Q50" s="3">
        <f t="shared" si="23"/>
        <v>0</v>
      </c>
      <c r="R50" s="3">
        <f t="shared" si="23"/>
        <v>0</v>
      </c>
      <c r="S50" s="3">
        <f t="shared" si="23"/>
        <v>1</v>
      </c>
      <c r="T50" s="3">
        <f t="shared" si="23"/>
        <v>1</v>
      </c>
      <c r="U50" s="3">
        <f t="shared" si="23"/>
        <v>0</v>
      </c>
      <c r="V5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7</v>
      </c>
      <c r="W50" s="7"/>
      <c r="X50" s="8">
        <v>35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</row>
    <row r="51" spans="1:156" s="4" customFormat="1" x14ac:dyDescent="0.25">
      <c r="A51" s="4" t="s">
        <v>113</v>
      </c>
      <c r="B51" s="5" t="s">
        <v>0</v>
      </c>
      <c r="C51" s="5" t="s">
        <v>24</v>
      </c>
      <c r="D51" s="5" t="s">
        <v>23</v>
      </c>
      <c r="E51" s="5" t="s">
        <v>23</v>
      </c>
      <c r="F51" s="5" t="s">
        <v>23</v>
      </c>
      <c r="G51" s="5" t="s">
        <v>24</v>
      </c>
      <c r="H51" s="5" t="s">
        <v>24</v>
      </c>
      <c r="I51" s="5" t="s">
        <v>23</v>
      </c>
      <c r="J51" s="5" t="s">
        <v>25</v>
      </c>
      <c r="K51" s="5" t="s">
        <v>23</v>
      </c>
      <c r="L51" s="5" t="s">
        <v>25</v>
      </c>
      <c r="M51" s="5" t="s">
        <v>25</v>
      </c>
      <c r="N51" s="5"/>
      <c r="O51" s="5" t="s">
        <v>25</v>
      </c>
      <c r="P51" s="5" t="s">
        <v>25</v>
      </c>
      <c r="Q51" s="5" t="s">
        <v>23</v>
      </c>
      <c r="R51" s="5" t="s">
        <v>25</v>
      </c>
      <c r="S51" s="5" t="s">
        <v>24</v>
      </c>
      <c r="T51" s="5" t="s">
        <v>25</v>
      </c>
      <c r="U51" s="5" t="s">
        <v>23</v>
      </c>
      <c r="V51" s="8"/>
      <c r="W51" s="6"/>
      <c r="X51" s="9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</row>
    <row r="52" spans="1:156" s="1" customFormat="1" x14ac:dyDescent="0.25">
      <c r="B52" s="3">
        <f>IF(B51=B2,1,0)</f>
        <v>0</v>
      </c>
      <c r="C52" s="3">
        <f t="shared" ref="C52:T52" si="24">IF(C51=C2,1,0)</f>
        <v>1</v>
      </c>
      <c r="D52" s="3">
        <f t="shared" si="24"/>
        <v>0</v>
      </c>
      <c r="E52" s="3">
        <f t="shared" si="24"/>
        <v>0</v>
      </c>
      <c r="F52" s="3">
        <f t="shared" si="24"/>
        <v>1</v>
      </c>
      <c r="G52" s="3">
        <f t="shared" si="24"/>
        <v>0</v>
      </c>
      <c r="H52" s="3">
        <f t="shared" si="24"/>
        <v>0</v>
      </c>
      <c r="I52" s="3">
        <f t="shared" si="24"/>
        <v>0</v>
      </c>
      <c r="J52" s="3">
        <f t="shared" si="24"/>
        <v>0</v>
      </c>
      <c r="K52" s="3">
        <f t="shared" si="24"/>
        <v>0</v>
      </c>
      <c r="L52" s="3">
        <f t="shared" si="24"/>
        <v>0</v>
      </c>
      <c r="M52" s="3">
        <f t="shared" si="24"/>
        <v>0</v>
      </c>
      <c r="N52" s="3">
        <f t="shared" si="24"/>
        <v>0</v>
      </c>
      <c r="O52" s="3">
        <f t="shared" si="24"/>
        <v>1</v>
      </c>
      <c r="P52" s="3">
        <f t="shared" si="24"/>
        <v>1</v>
      </c>
      <c r="Q52" s="3">
        <v>0</v>
      </c>
      <c r="R52" s="3">
        <f t="shared" si="24"/>
        <v>1</v>
      </c>
      <c r="S52" s="3">
        <f t="shared" si="24"/>
        <v>0</v>
      </c>
      <c r="T52" s="3">
        <f t="shared" si="24"/>
        <v>1</v>
      </c>
      <c r="U52" s="3">
        <v>1</v>
      </c>
      <c r="V5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7</v>
      </c>
      <c r="W52" s="7"/>
      <c r="X52" s="8">
        <v>35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</row>
    <row r="53" spans="1:156" s="4" customFormat="1" x14ac:dyDescent="0.25">
      <c r="A53" s="4" t="s">
        <v>114</v>
      </c>
      <c r="B53" s="5" t="s">
        <v>23</v>
      </c>
      <c r="C53" s="5" t="s">
        <v>25</v>
      </c>
      <c r="D53" s="5" t="s">
        <v>24</v>
      </c>
      <c r="E53" s="5" t="s">
        <v>25</v>
      </c>
      <c r="F53" s="5" t="s">
        <v>23</v>
      </c>
      <c r="G53" s="5" t="s">
        <v>24</v>
      </c>
      <c r="H53" s="5" t="s">
        <v>0</v>
      </c>
      <c r="I53" s="5" t="s">
        <v>0</v>
      </c>
      <c r="J53" s="5" t="s">
        <v>23</v>
      </c>
      <c r="K53" s="5" t="s">
        <v>25</v>
      </c>
      <c r="L53" s="5" t="s">
        <v>25</v>
      </c>
      <c r="M53" s="5" t="s">
        <v>25</v>
      </c>
      <c r="N53" s="5" t="s">
        <v>24</v>
      </c>
      <c r="O53" s="5" t="s">
        <v>0</v>
      </c>
      <c r="P53" s="5" t="s">
        <v>0</v>
      </c>
      <c r="Q53" s="5" t="s">
        <v>23</v>
      </c>
      <c r="R53" s="5" t="s">
        <v>0</v>
      </c>
      <c r="S53" s="5" t="s">
        <v>24</v>
      </c>
      <c r="T53" s="5" t="s">
        <v>24</v>
      </c>
      <c r="U53" s="5" t="s">
        <v>25</v>
      </c>
      <c r="V53" s="8"/>
      <c r="W53" s="6"/>
      <c r="X53" s="9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</row>
    <row r="54" spans="1:156" s="1" customFormat="1" x14ac:dyDescent="0.25">
      <c r="B54" s="3">
        <f>IF(B53=B2,1,0)</f>
        <v>1</v>
      </c>
      <c r="C54" s="3">
        <f t="shared" ref="C54:U54" si="25">IF(C53=C2,1,0)</f>
        <v>0</v>
      </c>
      <c r="D54" s="3">
        <f t="shared" si="25"/>
        <v>0</v>
      </c>
      <c r="E54" s="3">
        <f t="shared" si="25"/>
        <v>1</v>
      </c>
      <c r="F54" s="3">
        <f t="shared" si="25"/>
        <v>1</v>
      </c>
      <c r="G54" s="3">
        <f t="shared" si="25"/>
        <v>0</v>
      </c>
      <c r="H54" s="3">
        <f t="shared" si="25"/>
        <v>0</v>
      </c>
      <c r="I54" s="3">
        <f t="shared" si="25"/>
        <v>1</v>
      </c>
      <c r="J54" s="3">
        <f t="shared" si="25"/>
        <v>1</v>
      </c>
      <c r="K54" s="3">
        <f t="shared" si="25"/>
        <v>0</v>
      </c>
      <c r="L54" s="3">
        <f t="shared" si="25"/>
        <v>0</v>
      </c>
      <c r="M54" s="3">
        <f t="shared" si="25"/>
        <v>0</v>
      </c>
      <c r="N54" s="3">
        <f t="shared" si="25"/>
        <v>1</v>
      </c>
      <c r="O54" s="3">
        <f t="shared" si="25"/>
        <v>0</v>
      </c>
      <c r="P54" s="3">
        <f t="shared" si="25"/>
        <v>0</v>
      </c>
      <c r="Q54" s="3">
        <f t="shared" si="25"/>
        <v>1</v>
      </c>
      <c r="R54" s="3">
        <f t="shared" si="25"/>
        <v>0</v>
      </c>
      <c r="S54" s="3">
        <f t="shared" si="25"/>
        <v>0</v>
      </c>
      <c r="T54" s="3">
        <f t="shared" si="25"/>
        <v>0</v>
      </c>
      <c r="U54" s="3">
        <f t="shared" si="25"/>
        <v>0</v>
      </c>
      <c r="V54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7</v>
      </c>
      <c r="W54" s="7"/>
      <c r="X54" s="8">
        <v>35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</row>
    <row r="55" spans="1:156" s="4" customFormat="1" x14ac:dyDescent="0.25">
      <c r="A55" s="4" t="s">
        <v>115</v>
      </c>
      <c r="B55" s="5" t="s">
        <v>23</v>
      </c>
      <c r="C55" s="5" t="s">
        <v>24</v>
      </c>
      <c r="D55" s="5" t="s">
        <v>24</v>
      </c>
      <c r="E55" s="5" t="s">
        <v>23</v>
      </c>
      <c r="F55" s="5" t="s">
        <v>23</v>
      </c>
      <c r="G55" s="5" t="s">
        <v>23</v>
      </c>
      <c r="H55" s="5" t="s">
        <v>0</v>
      </c>
      <c r="I55" s="5" t="s">
        <v>0</v>
      </c>
      <c r="J55" s="5" t="s">
        <v>23</v>
      </c>
      <c r="K55" s="5" t="s">
        <v>0</v>
      </c>
      <c r="L55" s="5" t="s">
        <v>24</v>
      </c>
      <c r="M55" s="5" t="s">
        <v>24</v>
      </c>
      <c r="N55" s="5" t="s">
        <v>0</v>
      </c>
      <c r="O55" s="5" t="s">
        <v>25</v>
      </c>
      <c r="P55" s="5" t="s">
        <v>25</v>
      </c>
      <c r="Q55" s="5" t="s">
        <v>23</v>
      </c>
      <c r="R55" s="5" t="s">
        <v>24</v>
      </c>
      <c r="S55" s="5" t="s">
        <v>0</v>
      </c>
      <c r="T55" s="5" t="s">
        <v>23</v>
      </c>
      <c r="U55" s="5" t="s">
        <v>25</v>
      </c>
      <c r="V55" s="8"/>
      <c r="W55" s="6"/>
      <c r="X55" s="9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</row>
    <row r="56" spans="1:156" s="1" customFormat="1" x14ac:dyDescent="0.25">
      <c r="B56" s="3">
        <f>IF(B55=B2,1,0)</f>
        <v>1</v>
      </c>
      <c r="C56" s="3">
        <f t="shared" ref="C56:U56" si="26">IF(C55=C2,1,0)</f>
        <v>1</v>
      </c>
      <c r="D56" s="3">
        <f t="shared" si="26"/>
        <v>0</v>
      </c>
      <c r="E56" s="3">
        <f t="shared" si="26"/>
        <v>0</v>
      </c>
      <c r="F56" s="3">
        <f t="shared" si="26"/>
        <v>1</v>
      </c>
      <c r="G56" s="3">
        <f t="shared" si="26"/>
        <v>0</v>
      </c>
      <c r="H56" s="3">
        <f t="shared" si="26"/>
        <v>0</v>
      </c>
      <c r="I56" s="3">
        <f t="shared" si="26"/>
        <v>1</v>
      </c>
      <c r="J56" s="3">
        <f t="shared" si="26"/>
        <v>1</v>
      </c>
      <c r="K56" s="3">
        <f t="shared" si="26"/>
        <v>1</v>
      </c>
      <c r="L56" s="3">
        <f t="shared" si="26"/>
        <v>1</v>
      </c>
      <c r="M56" s="3">
        <f t="shared" si="26"/>
        <v>0</v>
      </c>
      <c r="N56" s="3">
        <f t="shared" si="26"/>
        <v>0</v>
      </c>
      <c r="O56" s="3">
        <f t="shared" si="26"/>
        <v>1</v>
      </c>
      <c r="P56" s="3">
        <f t="shared" si="26"/>
        <v>1</v>
      </c>
      <c r="Q56" s="3">
        <f t="shared" si="26"/>
        <v>1</v>
      </c>
      <c r="R56" s="3">
        <f t="shared" si="26"/>
        <v>0</v>
      </c>
      <c r="S56" s="3">
        <f t="shared" si="26"/>
        <v>1</v>
      </c>
      <c r="T56" s="3">
        <f t="shared" si="26"/>
        <v>0</v>
      </c>
      <c r="U56" s="3">
        <f t="shared" si="26"/>
        <v>0</v>
      </c>
      <c r="V56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11</v>
      </c>
      <c r="W56" s="7"/>
      <c r="X56" s="8">
        <v>55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</row>
    <row r="57" spans="1:156" s="4" customFormat="1" x14ac:dyDescent="0.25">
      <c r="A57" s="4" t="s">
        <v>116</v>
      </c>
      <c r="B57" s="5" t="s">
        <v>23</v>
      </c>
      <c r="C57" s="5" t="s">
        <v>24</v>
      </c>
      <c r="D57" s="5" t="s">
        <v>23</v>
      </c>
      <c r="E57" s="5" t="s">
        <v>25</v>
      </c>
      <c r="F57" s="5" t="s">
        <v>23</v>
      </c>
      <c r="G57" s="5" t="s">
        <v>25</v>
      </c>
      <c r="H57" s="5" t="s">
        <v>0</v>
      </c>
      <c r="I57" s="5" t="s">
        <v>24</v>
      </c>
      <c r="J57" s="5" t="s">
        <v>23</v>
      </c>
      <c r="K57" s="5" t="s">
        <v>0</v>
      </c>
      <c r="L57" s="5" t="s">
        <v>25</v>
      </c>
      <c r="M57" s="5" t="s">
        <v>0</v>
      </c>
      <c r="N57" s="5" t="s">
        <v>0</v>
      </c>
      <c r="O57" s="5" t="s">
        <v>24</v>
      </c>
      <c r="P57" s="5" t="s">
        <v>25</v>
      </c>
      <c r="Q57" s="5" t="s">
        <v>23</v>
      </c>
      <c r="R57" s="5" t="s">
        <v>25</v>
      </c>
      <c r="S57" s="5" t="s">
        <v>0</v>
      </c>
      <c r="T57" s="5" t="s">
        <v>23</v>
      </c>
      <c r="U57" s="5" t="s">
        <v>25</v>
      </c>
      <c r="V57" s="8"/>
      <c r="W57" s="6"/>
      <c r="X57" s="9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</row>
    <row r="58" spans="1:156" s="1" customFormat="1" x14ac:dyDescent="0.25">
      <c r="B58" s="3">
        <f>IF(B57=B2,1,0)</f>
        <v>1</v>
      </c>
      <c r="C58" s="3">
        <f t="shared" ref="C58:U58" si="27">IF(C57=C2,1,0)</f>
        <v>1</v>
      </c>
      <c r="D58" s="3">
        <f t="shared" si="27"/>
        <v>0</v>
      </c>
      <c r="E58" s="3">
        <f t="shared" si="27"/>
        <v>1</v>
      </c>
      <c r="F58" s="3">
        <f t="shared" si="27"/>
        <v>1</v>
      </c>
      <c r="G58" s="3">
        <f t="shared" si="27"/>
        <v>0</v>
      </c>
      <c r="H58" s="3">
        <f t="shared" si="27"/>
        <v>0</v>
      </c>
      <c r="I58" s="3">
        <f t="shared" si="27"/>
        <v>0</v>
      </c>
      <c r="J58" s="3">
        <f t="shared" si="27"/>
        <v>1</v>
      </c>
      <c r="K58" s="3">
        <f t="shared" si="27"/>
        <v>1</v>
      </c>
      <c r="L58" s="3">
        <f t="shared" si="27"/>
        <v>0</v>
      </c>
      <c r="M58" s="3">
        <f t="shared" si="27"/>
        <v>0</v>
      </c>
      <c r="N58" s="3">
        <f t="shared" si="27"/>
        <v>0</v>
      </c>
      <c r="O58" s="3">
        <f t="shared" si="27"/>
        <v>0</v>
      </c>
      <c r="P58" s="3">
        <f t="shared" si="27"/>
        <v>1</v>
      </c>
      <c r="Q58" s="3">
        <f t="shared" si="27"/>
        <v>1</v>
      </c>
      <c r="R58" s="3">
        <f t="shared" si="27"/>
        <v>1</v>
      </c>
      <c r="S58" s="3">
        <f t="shared" si="27"/>
        <v>1</v>
      </c>
      <c r="T58" s="3">
        <f t="shared" si="27"/>
        <v>0</v>
      </c>
      <c r="U58" s="3">
        <f t="shared" si="27"/>
        <v>0</v>
      </c>
      <c r="V58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58" s="7"/>
      <c r="X58" s="8">
        <v>50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</row>
    <row r="59" spans="1:156" s="4" customFormat="1" x14ac:dyDescent="0.25">
      <c r="A59" s="4" t="s">
        <v>117</v>
      </c>
      <c r="B59" s="5" t="s">
        <v>23</v>
      </c>
      <c r="C59" s="5" t="s">
        <v>24</v>
      </c>
      <c r="D59" s="5" t="s">
        <v>25</v>
      </c>
      <c r="E59" s="5" t="s">
        <v>27</v>
      </c>
      <c r="F59" s="5" t="s">
        <v>23</v>
      </c>
      <c r="G59" s="5" t="s">
        <v>0</v>
      </c>
      <c r="H59" s="5" t="s">
        <v>23</v>
      </c>
      <c r="I59" s="5" t="s">
        <v>25</v>
      </c>
      <c r="J59" s="5" t="s">
        <v>23</v>
      </c>
      <c r="K59" s="5" t="s">
        <v>23</v>
      </c>
      <c r="L59" s="5" t="s">
        <v>24</v>
      </c>
      <c r="M59" s="5" t="s">
        <v>23</v>
      </c>
      <c r="N59" s="5" t="s">
        <v>0</v>
      </c>
      <c r="O59" s="5" t="s">
        <v>24</v>
      </c>
      <c r="P59" s="5" t="s">
        <v>23</v>
      </c>
      <c r="Q59" s="5" t="s">
        <v>25</v>
      </c>
      <c r="R59" s="5" t="s">
        <v>0</v>
      </c>
      <c r="S59" s="5" t="s">
        <v>0</v>
      </c>
      <c r="T59" s="5" t="s">
        <v>23</v>
      </c>
      <c r="U59" s="5" t="s">
        <v>26</v>
      </c>
      <c r="V59" s="8"/>
      <c r="W59" s="6"/>
      <c r="X59" s="9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</row>
    <row r="60" spans="1:156" s="1" customFormat="1" x14ac:dyDescent="0.25">
      <c r="B60" s="3">
        <f>IF(B59=B2,1,0)</f>
        <v>1</v>
      </c>
      <c r="C60" s="3">
        <f t="shared" ref="C60:U60" si="28">IF(C59=C2,1,0)</f>
        <v>1</v>
      </c>
      <c r="D60" s="3">
        <f t="shared" si="28"/>
        <v>0</v>
      </c>
      <c r="E60" s="3">
        <f t="shared" si="28"/>
        <v>0</v>
      </c>
      <c r="F60" s="3">
        <f t="shared" si="28"/>
        <v>1</v>
      </c>
      <c r="G60" s="3">
        <f t="shared" si="28"/>
        <v>1</v>
      </c>
      <c r="H60" s="3">
        <f t="shared" si="28"/>
        <v>1</v>
      </c>
      <c r="I60" s="3">
        <f t="shared" si="28"/>
        <v>0</v>
      </c>
      <c r="J60" s="3">
        <f t="shared" si="28"/>
        <v>1</v>
      </c>
      <c r="K60" s="3">
        <f t="shared" si="28"/>
        <v>0</v>
      </c>
      <c r="L60" s="3">
        <f t="shared" si="28"/>
        <v>1</v>
      </c>
      <c r="M60" s="3">
        <f t="shared" si="28"/>
        <v>1</v>
      </c>
      <c r="N60" s="3">
        <f t="shared" si="28"/>
        <v>0</v>
      </c>
      <c r="O60" s="3">
        <f t="shared" si="28"/>
        <v>0</v>
      </c>
      <c r="P60" s="3">
        <f t="shared" si="28"/>
        <v>0</v>
      </c>
      <c r="Q60" s="3">
        <f t="shared" si="28"/>
        <v>0</v>
      </c>
      <c r="R60" s="3">
        <f t="shared" si="28"/>
        <v>0</v>
      </c>
      <c r="S60" s="3">
        <f t="shared" si="28"/>
        <v>1</v>
      </c>
      <c r="T60" s="3">
        <f t="shared" si="28"/>
        <v>0</v>
      </c>
      <c r="U60" s="3">
        <f t="shared" si="28"/>
        <v>1</v>
      </c>
      <c r="V60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10</v>
      </c>
      <c r="W60" s="7"/>
      <c r="X60" s="8">
        <v>50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</row>
    <row r="61" spans="1:156" s="4" customFormat="1" x14ac:dyDescent="0.25">
      <c r="A61" s="4" t="s">
        <v>118</v>
      </c>
      <c r="B61" s="5" t="s">
        <v>0</v>
      </c>
      <c r="C61" s="5" t="s">
        <v>24</v>
      </c>
      <c r="D61" s="5" t="s">
        <v>0</v>
      </c>
      <c r="E61" s="5" t="s">
        <v>25</v>
      </c>
      <c r="F61" s="5" t="s">
        <v>23</v>
      </c>
      <c r="G61" s="5" t="s">
        <v>0</v>
      </c>
      <c r="H61" s="5" t="s">
        <v>23</v>
      </c>
      <c r="I61" s="5" t="s">
        <v>24</v>
      </c>
      <c r="J61" s="5" t="s">
        <v>0</v>
      </c>
      <c r="K61" s="5" t="s">
        <v>24</v>
      </c>
      <c r="L61" s="5" t="s">
        <v>23</v>
      </c>
      <c r="M61" s="5" t="s">
        <v>0</v>
      </c>
      <c r="N61" s="5" t="s">
        <v>23</v>
      </c>
      <c r="O61" s="5" t="s">
        <v>0</v>
      </c>
      <c r="P61" s="5" t="s">
        <v>24</v>
      </c>
      <c r="Q61" s="5" t="s">
        <v>24</v>
      </c>
      <c r="R61" s="5" t="s">
        <v>0</v>
      </c>
      <c r="S61" s="5" t="s">
        <v>24</v>
      </c>
      <c r="T61" s="5" t="s">
        <v>25</v>
      </c>
      <c r="U61" s="5" t="s">
        <v>26</v>
      </c>
      <c r="V61" s="8"/>
      <c r="W61" s="6"/>
      <c r="X61" s="9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</row>
    <row r="62" spans="1:156" s="1" customFormat="1" x14ac:dyDescent="0.25">
      <c r="B62" s="3">
        <f>IF(B61=B6,1,0)</f>
        <v>0</v>
      </c>
      <c r="C62" s="3">
        <v>1</v>
      </c>
      <c r="D62" s="3">
        <v>1</v>
      </c>
      <c r="E62" s="3">
        <f t="shared" ref="E62:S62" si="29">IF(E61=E6,1,0)</f>
        <v>0</v>
      </c>
      <c r="F62" s="3">
        <v>1</v>
      </c>
      <c r="G62" s="3">
        <v>1</v>
      </c>
      <c r="H62" s="3">
        <v>1</v>
      </c>
      <c r="I62" s="3">
        <f t="shared" si="29"/>
        <v>0</v>
      </c>
      <c r="J62" s="3">
        <f t="shared" si="29"/>
        <v>0</v>
      </c>
      <c r="K62" s="3">
        <f t="shared" si="29"/>
        <v>0</v>
      </c>
      <c r="L62" s="3">
        <f t="shared" si="29"/>
        <v>0</v>
      </c>
      <c r="M62" s="3">
        <f t="shared" si="29"/>
        <v>0</v>
      </c>
      <c r="N62" s="3">
        <f t="shared" si="29"/>
        <v>0</v>
      </c>
      <c r="O62" s="3">
        <f t="shared" si="29"/>
        <v>0</v>
      </c>
      <c r="P62" s="3">
        <v>1</v>
      </c>
      <c r="Q62" s="3">
        <f t="shared" si="29"/>
        <v>0</v>
      </c>
      <c r="R62" s="3">
        <f t="shared" si="29"/>
        <v>0</v>
      </c>
      <c r="S62" s="3">
        <f t="shared" si="29"/>
        <v>0</v>
      </c>
      <c r="T62" s="3">
        <v>1</v>
      </c>
      <c r="U62" s="3">
        <v>1</v>
      </c>
      <c r="V62" s="8">
        <f>SUM(Table3[[#This Row],[No. 1]]+Table3[[#This Row],[No. 2 ]]+Table3[[#This Row],[No. 3 ]]+Table3[[#This Row],[No. 4 ]]+Table3[[#This Row],[No.5]]+Table3[[#This Row],[No. 6 ]])+Table3[[#This Row],[No. 7 ]]+Table3[[#This Row],[No. 8 ]]+Table3[[#This Row],[No. 9 ]]+Table3[[#This Row],[No. 10 ]]+Table3[[#This Row],[No. 11]]+Table3[[#This Row],[No. 12]]+Table3[[#This Row],[No. 13]]+Table3[[#This Row],[No. 14 ]]+Table3[[#This Row],[No. 15 ]]+Table3[[#This Row],[No. 16 ]]+Table3[[#This Row],[No. 17 ]]+Table3[[#This Row],[No. 18 ]]+Table3[[#This Row],[NO. 19 ]]+Table3[[#This Row],[No. 20 ]]</f>
        <v>8</v>
      </c>
      <c r="W62" s="7"/>
      <c r="X62" s="8">
        <v>35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</row>
    <row r="63" spans="1:156" ht="42" customHeight="1" x14ac:dyDescent="0.25">
      <c r="A63" t="s">
        <v>30</v>
      </c>
      <c r="B63" s="2">
        <f>SUM(B4+B6+B8+B10+B12+B14+B16+B18+B20+B22+B24+B26+B28+B30+B32+B34+B36+B38+B40+B42+B44+B46+B48+B50+B52+B54+B56+B58+B60+B62)</f>
        <v>18</v>
      </c>
      <c r="C63" s="2">
        <f t="shared" ref="C63:U63" si="30">SUM(C4+C6+C8+C10+C12+C14+C16+C18+C20+C22+C24+C26+C28+C30+C32+C34+C36+C38+C40+C42+C44+C46+C48+C50+C52+C54+C56+C58+C60+C62)</f>
        <v>18</v>
      </c>
      <c r="D63" s="2">
        <f t="shared" si="30"/>
        <v>11</v>
      </c>
      <c r="E63" s="2">
        <f t="shared" si="30"/>
        <v>9</v>
      </c>
      <c r="F63" s="2">
        <f t="shared" si="30"/>
        <v>17</v>
      </c>
      <c r="G63" s="2">
        <f t="shared" si="30"/>
        <v>8</v>
      </c>
      <c r="H63" s="2">
        <f t="shared" si="30"/>
        <v>10</v>
      </c>
      <c r="I63" s="2">
        <f t="shared" si="30"/>
        <v>16</v>
      </c>
      <c r="J63" s="2">
        <f t="shared" si="30"/>
        <v>16</v>
      </c>
      <c r="K63" s="2">
        <f t="shared" si="30"/>
        <v>16</v>
      </c>
      <c r="L63" s="2">
        <f t="shared" si="30"/>
        <v>9</v>
      </c>
      <c r="M63" s="2">
        <f t="shared" si="30"/>
        <v>9</v>
      </c>
      <c r="N63" s="2">
        <f t="shared" si="30"/>
        <v>8</v>
      </c>
      <c r="O63" s="2">
        <f t="shared" si="30"/>
        <v>9</v>
      </c>
      <c r="P63" s="2">
        <f t="shared" si="30"/>
        <v>16</v>
      </c>
      <c r="Q63" s="2">
        <f t="shared" si="30"/>
        <v>11</v>
      </c>
      <c r="R63" s="2">
        <f t="shared" si="30"/>
        <v>7</v>
      </c>
      <c r="S63" s="2">
        <f t="shared" si="30"/>
        <v>16</v>
      </c>
      <c r="T63" s="2">
        <f t="shared" si="30"/>
        <v>9</v>
      </c>
      <c r="U63" s="2">
        <f t="shared" si="30"/>
        <v>12</v>
      </c>
      <c r="V63" s="1"/>
    </row>
    <row r="64" spans="1:156" x14ac:dyDescent="0.25">
      <c r="F64" s="1"/>
      <c r="G64" s="1"/>
      <c r="H64" s="1"/>
    </row>
    <row r="65" spans="4:8" x14ac:dyDescent="0.25">
      <c r="D65" t="s">
        <v>34</v>
      </c>
      <c r="F65" s="1"/>
      <c r="G65" s="1"/>
      <c r="H65" s="1">
        <f>SUM(X4:X62)</f>
        <v>1220</v>
      </c>
    </row>
    <row r="66" spans="4:8" x14ac:dyDescent="0.25">
      <c r="D66" t="s">
        <v>31</v>
      </c>
      <c r="H66">
        <f>AVERAGE(X4:X62)</f>
        <v>40.666666666666664</v>
      </c>
    </row>
    <row r="68" spans="4:8" ht="15.75" x14ac:dyDescent="0.25">
      <c r="D68" s="10" t="s">
        <v>32</v>
      </c>
      <c r="H68">
        <v>60</v>
      </c>
    </row>
    <row r="69" spans="4:8" x14ac:dyDescent="0.25">
      <c r="D69" t="s">
        <v>33</v>
      </c>
      <c r="H69">
        <v>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69"/>
  <sheetViews>
    <sheetView topLeftCell="A5" zoomScale="77" zoomScaleNormal="77" workbookViewId="0">
      <selection activeCell="A18" sqref="A18"/>
    </sheetView>
  </sheetViews>
  <sheetFormatPr defaultRowHeight="15" x14ac:dyDescent="0.25"/>
  <cols>
    <col min="1" max="1" width="39" customWidth="1"/>
    <col min="2" max="2" width="9.7109375" customWidth="1"/>
    <col min="3" max="5" width="10.85546875" customWidth="1"/>
    <col min="6" max="6" width="9.42578125" customWidth="1"/>
    <col min="7" max="10" width="10.85546875" customWidth="1"/>
    <col min="11" max="11" width="11.85546875" customWidth="1"/>
    <col min="12" max="12" width="10.7109375" customWidth="1"/>
    <col min="13" max="14" width="11.140625" customWidth="1"/>
    <col min="15" max="19" width="11.85546875" customWidth="1"/>
    <col min="20" max="20" width="12.140625" customWidth="1"/>
    <col min="21" max="21" width="12.28515625" customWidth="1"/>
    <col min="22" max="22" width="23.42578125" customWidth="1"/>
    <col min="23" max="156" width="9.140625" style="6"/>
  </cols>
  <sheetData>
    <row r="1" spans="1:156" x14ac:dyDescent="0.25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t="s">
        <v>28</v>
      </c>
      <c r="X1" s="7" t="s">
        <v>29</v>
      </c>
    </row>
    <row r="2" spans="1:156" x14ac:dyDescent="0.25">
      <c r="A2" s="3" t="s">
        <v>22</v>
      </c>
      <c r="B2" s="3" t="s">
        <v>23</v>
      </c>
      <c r="C2" s="3" t="s">
        <v>24</v>
      </c>
      <c r="D2" s="3" t="s">
        <v>0</v>
      </c>
      <c r="E2" s="3" t="s">
        <v>25</v>
      </c>
      <c r="F2" s="3" t="s">
        <v>23</v>
      </c>
      <c r="G2" s="3" t="s">
        <v>0</v>
      </c>
      <c r="H2" s="3" t="s">
        <v>23</v>
      </c>
      <c r="I2" s="3" t="s">
        <v>0</v>
      </c>
      <c r="J2" s="3" t="s">
        <v>23</v>
      </c>
      <c r="K2" s="3" t="s">
        <v>0</v>
      </c>
      <c r="L2" s="3" t="s">
        <v>24</v>
      </c>
      <c r="M2" s="3" t="s">
        <v>23</v>
      </c>
      <c r="N2" s="3" t="s">
        <v>24</v>
      </c>
      <c r="O2" s="3" t="s">
        <v>25</v>
      </c>
      <c r="P2" s="3" t="s">
        <v>25</v>
      </c>
      <c r="Q2" s="3" t="s">
        <v>23</v>
      </c>
      <c r="R2" s="3" t="s">
        <v>25</v>
      </c>
      <c r="S2" s="3" t="s">
        <v>0</v>
      </c>
      <c r="T2" s="3" t="s">
        <v>25</v>
      </c>
      <c r="U2" s="3" t="s">
        <v>26</v>
      </c>
    </row>
    <row r="3" spans="1:156" x14ac:dyDescent="0.25">
      <c r="A3" t="s">
        <v>89</v>
      </c>
      <c r="B3" s="5" t="s">
        <v>23</v>
      </c>
      <c r="C3" s="5" t="s">
        <v>24</v>
      </c>
      <c r="D3" s="5" t="s">
        <v>0</v>
      </c>
      <c r="E3" s="5" t="s">
        <v>25</v>
      </c>
      <c r="F3" s="5" t="s">
        <v>23</v>
      </c>
      <c r="G3" s="5" t="s">
        <v>23</v>
      </c>
      <c r="H3" s="5" t="s">
        <v>23</v>
      </c>
      <c r="I3" s="5" t="s">
        <v>0</v>
      </c>
      <c r="J3" s="5" t="s">
        <v>0</v>
      </c>
      <c r="K3" s="5" t="s">
        <v>23</v>
      </c>
      <c r="L3" s="5" t="s">
        <v>24</v>
      </c>
      <c r="M3" s="5" t="s">
        <v>25</v>
      </c>
      <c r="N3" s="5" t="s">
        <v>0</v>
      </c>
      <c r="O3" s="5" t="s">
        <v>25</v>
      </c>
      <c r="P3" s="5" t="s">
        <v>24</v>
      </c>
      <c r="Q3" s="5" t="s">
        <v>23</v>
      </c>
      <c r="R3" s="5" t="s">
        <v>0</v>
      </c>
      <c r="S3" s="5" t="s">
        <v>0</v>
      </c>
      <c r="T3" s="5" t="s">
        <v>0</v>
      </c>
      <c r="U3" s="5" t="s">
        <v>23</v>
      </c>
      <c r="V3" s="7"/>
      <c r="X3" s="8"/>
    </row>
    <row r="4" spans="1:156" s="1" customFormat="1" x14ac:dyDescent="0.25">
      <c r="B4" s="3">
        <f>IF(B3=B2,1,0)</f>
        <v>1</v>
      </c>
      <c r="C4" s="3">
        <f t="shared" ref="C4:T4" si="0">IF(C3=C2,1,0)</f>
        <v>1</v>
      </c>
      <c r="D4" s="3">
        <f t="shared" si="0"/>
        <v>1</v>
      </c>
      <c r="E4" s="3">
        <f t="shared" si="0"/>
        <v>1</v>
      </c>
      <c r="F4" s="3">
        <f t="shared" si="0"/>
        <v>1</v>
      </c>
      <c r="G4" s="3">
        <f t="shared" si="0"/>
        <v>0</v>
      </c>
      <c r="H4" s="3">
        <f t="shared" si="0"/>
        <v>1</v>
      </c>
      <c r="I4" s="3">
        <f t="shared" si="0"/>
        <v>1</v>
      </c>
      <c r="J4" s="3">
        <f t="shared" si="0"/>
        <v>0</v>
      </c>
      <c r="K4" s="3">
        <f t="shared" si="0"/>
        <v>0</v>
      </c>
      <c r="L4" s="3">
        <f t="shared" si="0"/>
        <v>1</v>
      </c>
      <c r="M4" s="3">
        <f t="shared" si="0"/>
        <v>0</v>
      </c>
      <c r="N4" s="3">
        <f t="shared" si="0"/>
        <v>0</v>
      </c>
      <c r="O4" s="3">
        <f t="shared" si="0"/>
        <v>1</v>
      </c>
      <c r="P4" s="3">
        <f t="shared" si="0"/>
        <v>0</v>
      </c>
      <c r="Q4" s="3">
        <f t="shared" si="0"/>
        <v>1</v>
      </c>
      <c r="R4" s="3">
        <f t="shared" si="0"/>
        <v>0</v>
      </c>
      <c r="S4" s="3">
        <f t="shared" si="0"/>
        <v>1</v>
      </c>
      <c r="T4" s="3">
        <f t="shared" si="0"/>
        <v>0</v>
      </c>
      <c r="U4" s="3">
        <v>1</v>
      </c>
      <c r="V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12</v>
      </c>
      <c r="W4" s="7"/>
      <c r="X4" s="8">
        <v>60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</row>
    <row r="5" spans="1:156" x14ac:dyDescent="0.25">
      <c r="A5" t="s">
        <v>90</v>
      </c>
      <c r="B5" s="5" t="s">
        <v>26</v>
      </c>
      <c r="C5" s="5" t="s">
        <v>24</v>
      </c>
      <c r="D5" s="5" t="s">
        <v>24</v>
      </c>
      <c r="E5" s="5" t="s">
        <v>23</v>
      </c>
      <c r="F5" s="5" t="s">
        <v>23</v>
      </c>
      <c r="G5" s="5" t="s">
        <v>0</v>
      </c>
      <c r="H5" s="5" t="s">
        <v>24</v>
      </c>
      <c r="I5" s="5" t="s">
        <v>0</v>
      </c>
      <c r="J5" s="5" t="s">
        <v>24</v>
      </c>
      <c r="K5" s="5" t="s">
        <v>0</v>
      </c>
      <c r="L5" s="5" t="s">
        <v>0</v>
      </c>
      <c r="M5" s="5" t="s">
        <v>25</v>
      </c>
      <c r="N5" s="5" t="s">
        <v>24</v>
      </c>
      <c r="O5" s="5" t="s">
        <v>0</v>
      </c>
      <c r="P5" s="5" t="s">
        <v>0</v>
      </c>
      <c r="Q5" s="5" t="s">
        <v>24</v>
      </c>
      <c r="R5" s="5" t="s">
        <v>24</v>
      </c>
      <c r="S5" s="5" t="s">
        <v>0</v>
      </c>
      <c r="T5" s="5" t="s">
        <v>24</v>
      </c>
      <c r="U5" s="5" t="s">
        <v>23</v>
      </c>
      <c r="V5" s="8"/>
      <c r="X5" s="8"/>
    </row>
    <row r="6" spans="1:156" s="1" customFormat="1" x14ac:dyDescent="0.25">
      <c r="B6" s="3">
        <f>IF(B5=B2,1,0)</f>
        <v>0</v>
      </c>
      <c r="C6" s="3">
        <f t="shared" ref="C6:T6" si="1">IF(C5=C2,1,0)</f>
        <v>1</v>
      </c>
      <c r="D6" s="3">
        <f t="shared" si="1"/>
        <v>0</v>
      </c>
      <c r="E6" s="3">
        <f t="shared" si="1"/>
        <v>0</v>
      </c>
      <c r="F6" s="3">
        <f t="shared" si="1"/>
        <v>1</v>
      </c>
      <c r="G6" s="3">
        <f t="shared" si="1"/>
        <v>1</v>
      </c>
      <c r="H6" s="3">
        <f t="shared" si="1"/>
        <v>0</v>
      </c>
      <c r="I6" s="3">
        <f t="shared" si="1"/>
        <v>1</v>
      </c>
      <c r="J6" s="3">
        <f t="shared" si="1"/>
        <v>0</v>
      </c>
      <c r="K6" s="3">
        <f t="shared" si="1"/>
        <v>1</v>
      </c>
      <c r="L6" s="3">
        <f t="shared" si="1"/>
        <v>0</v>
      </c>
      <c r="M6" s="3">
        <f t="shared" si="1"/>
        <v>0</v>
      </c>
      <c r="N6" s="3">
        <f t="shared" si="1"/>
        <v>1</v>
      </c>
      <c r="O6" s="3">
        <f t="shared" si="1"/>
        <v>0</v>
      </c>
      <c r="P6" s="3">
        <f t="shared" si="1"/>
        <v>0</v>
      </c>
      <c r="Q6" s="3">
        <f t="shared" si="1"/>
        <v>0</v>
      </c>
      <c r="R6" s="3">
        <f>IF(R5=R2,1,0)</f>
        <v>0</v>
      </c>
      <c r="S6" s="3">
        <f t="shared" si="1"/>
        <v>1</v>
      </c>
      <c r="T6" s="3">
        <f t="shared" si="1"/>
        <v>0</v>
      </c>
      <c r="U6" s="3">
        <v>1</v>
      </c>
      <c r="V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8</v>
      </c>
      <c r="W6" s="7"/>
      <c r="X6" s="8">
        <v>40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</row>
    <row r="7" spans="1:156" x14ac:dyDescent="0.25">
      <c r="A7" t="s">
        <v>91</v>
      </c>
      <c r="B7" s="5" t="s">
        <v>23</v>
      </c>
      <c r="C7" s="5" t="s">
        <v>23</v>
      </c>
      <c r="D7" s="5" t="s">
        <v>0</v>
      </c>
      <c r="E7" s="5" t="s">
        <v>0</v>
      </c>
      <c r="F7" s="5" t="s">
        <v>0</v>
      </c>
      <c r="G7" s="5" t="s">
        <v>23</v>
      </c>
      <c r="H7" s="5" t="s">
        <v>0</v>
      </c>
      <c r="I7" s="5" t="s">
        <v>0</v>
      </c>
      <c r="J7" s="5" t="s">
        <v>23</v>
      </c>
      <c r="K7" s="5" t="s">
        <v>23</v>
      </c>
      <c r="L7" s="5" t="s">
        <v>0</v>
      </c>
      <c r="M7" s="5" t="s">
        <v>24</v>
      </c>
      <c r="N7" s="5" t="s">
        <v>24</v>
      </c>
      <c r="O7" s="5" t="s">
        <v>0</v>
      </c>
      <c r="P7" s="5" t="s">
        <v>25</v>
      </c>
      <c r="Q7" s="5" t="s">
        <v>0</v>
      </c>
      <c r="R7" s="5" t="s">
        <v>23</v>
      </c>
      <c r="S7" s="5" t="s">
        <v>0</v>
      </c>
      <c r="T7" s="5" t="s">
        <v>25</v>
      </c>
      <c r="U7" s="5" t="s">
        <v>23</v>
      </c>
      <c r="V7" s="8"/>
      <c r="X7" s="8"/>
    </row>
    <row r="8" spans="1:156" s="1" customFormat="1" x14ac:dyDescent="0.25">
      <c r="B8" s="3">
        <f>IF(B7=B2,1,0)</f>
        <v>1</v>
      </c>
      <c r="C8" s="3">
        <f t="shared" ref="C8:T8" si="2">IF(C7=C2,1,0)</f>
        <v>0</v>
      </c>
      <c r="D8" s="3">
        <f t="shared" si="2"/>
        <v>1</v>
      </c>
      <c r="E8" s="3">
        <f t="shared" si="2"/>
        <v>0</v>
      </c>
      <c r="F8" s="3">
        <f t="shared" si="2"/>
        <v>0</v>
      </c>
      <c r="G8" s="3">
        <f t="shared" si="2"/>
        <v>0</v>
      </c>
      <c r="H8" s="3">
        <f t="shared" si="2"/>
        <v>0</v>
      </c>
      <c r="I8" s="3">
        <f t="shared" si="2"/>
        <v>1</v>
      </c>
      <c r="J8" s="3">
        <f t="shared" si="2"/>
        <v>1</v>
      </c>
      <c r="K8" s="3">
        <v>1</v>
      </c>
      <c r="L8" s="3">
        <f t="shared" si="2"/>
        <v>0</v>
      </c>
      <c r="M8" s="3">
        <f t="shared" si="2"/>
        <v>0</v>
      </c>
      <c r="N8" s="3">
        <f t="shared" si="2"/>
        <v>1</v>
      </c>
      <c r="O8" s="3">
        <f t="shared" si="2"/>
        <v>0</v>
      </c>
      <c r="P8" s="3">
        <f t="shared" si="2"/>
        <v>1</v>
      </c>
      <c r="Q8" s="3">
        <f t="shared" si="2"/>
        <v>0</v>
      </c>
      <c r="R8" s="3">
        <f>IF(R7=R2,1,0)</f>
        <v>0</v>
      </c>
      <c r="S8" s="3">
        <f t="shared" si="2"/>
        <v>1</v>
      </c>
      <c r="T8" s="3">
        <f t="shared" si="2"/>
        <v>1</v>
      </c>
      <c r="U8" s="3">
        <v>1</v>
      </c>
      <c r="V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8" s="7"/>
      <c r="X8" s="8">
        <v>50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</row>
    <row r="9" spans="1:156" x14ac:dyDescent="0.25">
      <c r="A9" t="s">
        <v>92</v>
      </c>
      <c r="B9" s="5" t="s">
        <v>23</v>
      </c>
      <c r="C9" s="5" t="s">
        <v>24</v>
      </c>
      <c r="D9" s="5" t="s">
        <v>0</v>
      </c>
      <c r="E9" s="5" t="s">
        <v>25</v>
      </c>
      <c r="F9" s="5" t="s">
        <v>23</v>
      </c>
      <c r="G9" s="5" t="s">
        <v>25</v>
      </c>
      <c r="H9" s="5" t="s">
        <v>0</v>
      </c>
      <c r="I9" s="5" t="s">
        <v>0</v>
      </c>
      <c r="J9" s="5" t="s">
        <v>23</v>
      </c>
      <c r="K9" s="5" t="s">
        <v>0</v>
      </c>
      <c r="L9" s="5" t="s">
        <v>25</v>
      </c>
      <c r="M9" s="5" t="s">
        <v>0</v>
      </c>
      <c r="N9" s="5" t="s">
        <v>24</v>
      </c>
      <c r="O9" s="5" t="s">
        <v>25</v>
      </c>
      <c r="P9" s="5" t="s">
        <v>0</v>
      </c>
      <c r="Q9" s="5" t="s">
        <v>25</v>
      </c>
      <c r="R9" s="5" t="s">
        <v>25</v>
      </c>
      <c r="S9" s="5" t="s">
        <v>0</v>
      </c>
      <c r="T9" s="5" t="s">
        <v>25</v>
      </c>
      <c r="U9" s="5" t="s">
        <v>25</v>
      </c>
      <c r="V9" s="8"/>
      <c r="X9" s="8"/>
    </row>
    <row r="10" spans="1:156" s="1" customFormat="1" x14ac:dyDescent="0.25">
      <c r="B10" s="3">
        <f>IF(B9=B2,1,0)</f>
        <v>1</v>
      </c>
      <c r="C10" s="3">
        <f t="shared" ref="C10:T10" si="3">IF(C9=C2,1,0)</f>
        <v>1</v>
      </c>
      <c r="D10" s="3">
        <f t="shared" si="3"/>
        <v>1</v>
      </c>
      <c r="E10" s="3">
        <f t="shared" si="3"/>
        <v>1</v>
      </c>
      <c r="F10" s="3">
        <f t="shared" si="3"/>
        <v>1</v>
      </c>
      <c r="G10" s="3">
        <f t="shared" si="3"/>
        <v>0</v>
      </c>
      <c r="H10" s="3">
        <f t="shared" si="3"/>
        <v>0</v>
      </c>
      <c r="I10" s="3">
        <f t="shared" si="3"/>
        <v>1</v>
      </c>
      <c r="J10" s="3">
        <f t="shared" si="3"/>
        <v>1</v>
      </c>
      <c r="K10" s="3">
        <f t="shared" si="3"/>
        <v>1</v>
      </c>
      <c r="L10" s="3">
        <f t="shared" si="3"/>
        <v>0</v>
      </c>
      <c r="M10" s="3">
        <f t="shared" si="3"/>
        <v>0</v>
      </c>
      <c r="N10" s="3">
        <f>IF(N9=N2,1,0)</f>
        <v>1</v>
      </c>
      <c r="O10" s="3">
        <f t="shared" si="3"/>
        <v>1</v>
      </c>
      <c r="P10" s="3">
        <f t="shared" si="3"/>
        <v>0</v>
      </c>
      <c r="Q10" s="3">
        <f t="shared" si="3"/>
        <v>0</v>
      </c>
      <c r="R10" s="3">
        <f t="shared" si="3"/>
        <v>1</v>
      </c>
      <c r="S10" s="3">
        <f t="shared" si="3"/>
        <v>1</v>
      </c>
      <c r="T10" s="3">
        <f t="shared" si="3"/>
        <v>1</v>
      </c>
      <c r="U10" s="3">
        <v>0</v>
      </c>
      <c r="V1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13</v>
      </c>
      <c r="W10" s="7"/>
      <c r="X10" s="8">
        <v>65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</row>
    <row r="11" spans="1:156" x14ac:dyDescent="0.25">
      <c r="A11" t="s">
        <v>93</v>
      </c>
      <c r="B11" s="5" t="s">
        <v>23</v>
      </c>
      <c r="C11" s="5" t="s">
        <v>23</v>
      </c>
      <c r="D11" s="5" t="s">
        <v>23</v>
      </c>
      <c r="E11" s="5" t="s">
        <v>0</v>
      </c>
      <c r="F11" s="5" t="s">
        <v>0</v>
      </c>
      <c r="G11" s="5" t="s">
        <v>0</v>
      </c>
      <c r="H11" s="5" t="s">
        <v>23</v>
      </c>
      <c r="I11" s="5" t="s">
        <v>0</v>
      </c>
      <c r="J11" s="5" t="s">
        <v>23</v>
      </c>
      <c r="K11" s="5" t="s">
        <v>0</v>
      </c>
      <c r="L11" s="5" t="s">
        <v>24</v>
      </c>
      <c r="M11" s="5" t="s">
        <v>24</v>
      </c>
      <c r="N11" s="5" t="s">
        <v>23</v>
      </c>
      <c r="O11" s="5" t="s">
        <v>24</v>
      </c>
      <c r="P11" s="5" t="s">
        <v>25</v>
      </c>
      <c r="Q11" s="5" t="s">
        <v>23</v>
      </c>
      <c r="R11" s="5" t="s">
        <v>23</v>
      </c>
      <c r="S11" s="5" t="s">
        <v>24</v>
      </c>
      <c r="T11" s="5" t="s">
        <v>25</v>
      </c>
      <c r="U11" s="5" t="s">
        <v>23</v>
      </c>
      <c r="V11" s="8"/>
      <c r="X11" s="8"/>
    </row>
    <row r="12" spans="1:156" s="1" customFormat="1" x14ac:dyDescent="0.25">
      <c r="B12" s="3">
        <f>IF(B11=B2,1,0)</f>
        <v>1</v>
      </c>
      <c r="C12" s="3">
        <f t="shared" ref="C12:T12" si="4">IF(C11=C2,1,0)</f>
        <v>0</v>
      </c>
      <c r="D12" s="3">
        <f t="shared" si="4"/>
        <v>0</v>
      </c>
      <c r="E12" s="3">
        <f t="shared" si="4"/>
        <v>0</v>
      </c>
      <c r="F12" s="3">
        <f t="shared" si="4"/>
        <v>0</v>
      </c>
      <c r="G12" s="3">
        <f t="shared" si="4"/>
        <v>1</v>
      </c>
      <c r="H12" s="3">
        <f t="shared" si="4"/>
        <v>1</v>
      </c>
      <c r="I12" s="3">
        <v>1</v>
      </c>
      <c r="J12" s="3">
        <f t="shared" si="4"/>
        <v>1</v>
      </c>
      <c r="K12" s="3">
        <f t="shared" si="4"/>
        <v>1</v>
      </c>
      <c r="L12" s="3">
        <f t="shared" si="4"/>
        <v>1</v>
      </c>
      <c r="M12" s="3">
        <f t="shared" si="4"/>
        <v>0</v>
      </c>
      <c r="N12" s="3">
        <f t="shared" si="4"/>
        <v>0</v>
      </c>
      <c r="O12" s="3">
        <f t="shared" si="4"/>
        <v>0</v>
      </c>
      <c r="P12" s="3">
        <f t="shared" si="4"/>
        <v>1</v>
      </c>
      <c r="Q12" s="3">
        <f t="shared" si="4"/>
        <v>1</v>
      </c>
      <c r="R12" s="3">
        <f t="shared" si="4"/>
        <v>0</v>
      </c>
      <c r="S12" s="3">
        <f t="shared" si="4"/>
        <v>0</v>
      </c>
      <c r="T12" s="3">
        <f t="shared" si="4"/>
        <v>1</v>
      </c>
      <c r="U12" s="3">
        <v>1</v>
      </c>
      <c r="V1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11</v>
      </c>
      <c r="W12" s="7"/>
      <c r="X12" s="8">
        <v>55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</row>
    <row r="13" spans="1:156" x14ac:dyDescent="0.25">
      <c r="A13" t="s">
        <v>94</v>
      </c>
      <c r="B13" s="5" t="s">
        <v>23</v>
      </c>
      <c r="C13" s="5" t="s">
        <v>24</v>
      </c>
      <c r="D13" s="5" t="s">
        <v>24</v>
      </c>
      <c r="E13" s="5" t="s">
        <v>23</v>
      </c>
      <c r="F13" s="5" t="s">
        <v>23</v>
      </c>
      <c r="G13" s="5" t="s">
        <v>23</v>
      </c>
      <c r="H13" s="5" t="s">
        <v>23</v>
      </c>
      <c r="I13" s="5" t="s">
        <v>0</v>
      </c>
      <c r="J13" s="5" t="s">
        <v>23</v>
      </c>
      <c r="K13" s="5" t="s">
        <v>0</v>
      </c>
      <c r="L13" s="5" t="s">
        <v>24</v>
      </c>
      <c r="M13" s="5" t="s">
        <v>23</v>
      </c>
      <c r="N13" s="5" t="s">
        <v>23</v>
      </c>
      <c r="O13" s="5" t="s">
        <v>25</v>
      </c>
      <c r="P13" s="5" t="s">
        <v>24</v>
      </c>
      <c r="Q13" s="5" t="s">
        <v>23</v>
      </c>
      <c r="R13" s="5" t="s">
        <v>25</v>
      </c>
      <c r="S13" s="5" t="s">
        <v>24</v>
      </c>
      <c r="T13" s="5" t="s">
        <v>0</v>
      </c>
      <c r="U13" s="5" t="s">
        <v>25</v>
      </c>
      <c r="V13" s="8"/>
      <c r="X13" s="8"/>
    </row>
    <row r="14" spans="1:156" s="1" customFormat="1" x14ac:dyDescent="0.25">
      <c r="B14" s="3">
        <f>IF(B13=B2,1,0)</f>
        <v>1</v>
      </c>
      <c r="C14" s="3">
        <f t="shared" ref="C14:U14" si="5">IF(C13=C2,1,0)</f>
        <v>1</v>
      </c>
      <c r="D14" s="3">
        <f t="shared" si="5"/>
        <v>0</v>
      </c>
      <c r="E14" s="3">
        <f t="shared" si="5"/>
        <v>0</v>
      </c>
      <c r="F14" s="3">
        <f t="shared" si="5"/>
        <v>1</v>
      </c>
      <c r="G14" s="3">
        <f t="shared" si="5"/>
        <v>0</v>
      </c>
      <c r="H14" s="3">
        <f t="shared" si="5"/>
        <v>1</v>
      </c>
      <c r="I14" s="3">
        <f t="shared" si="5"/>
        <v>1</v>
      </c>
      <c r="J14" s="3">
        <f t="shared" si="5"/>
        <v>1</v>
      </c>
      <c r="K14" s="3">
        <f t="shared" si="5"/>
        <v>1</v>
      </c>
      <c r="L14" s="3">
        <f t="shared" si="5"/>
        <v>1</v>
      </c>
      <c r="M14" s="3">
        <f t="shared" si="5"/>
        <v>1</v>
      </c>
      <c r="N14" s="3">
        <f t="shared" si="5"/>
        <v>0</v>
      </c>
      <c r="O14" s="3">
        <f t="shared" si="5"/>
        <v>1</v>
      </c>
      <c r="P14" s="3">
        <f t="shared" si="5"/>
        <v>0</v>
      </c>
      <c r="Q14" s="3">
        <f t="shared" si="5"/>
        <v>1</v>
      </c>
      <c r="R14" s="3">
        <f t="shared" si="5"/>
        <v>1</v>
      </c>
      <c r="S14" s="3">
        <f t="shared" si="5"/>
        <v>0</v>
      </c>
      <c r="T14" s="3">
        <f>IF(T13=T2,1,0)</f>
        <v>0</v>
      </c>
      <c r="U14" s="3">
        <f t="shared" si="5"/>
        <v>0</v>
      </c>
      <c r="V1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12</v>
      </c>
      <c r="W14" s="7"/>
      <c r="X14" s="8">
        <v>60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</row>
    <row r="15" spans="1:156" x14ac:dyDescent="0.25">
      <c r="A15" t="s">
        <v>95</v>
      </c>
      <c r="B15" s="5" t="s">
        <v>24</v>
      </c>
      <c r="C15" s="5" t="s">
        <v>24</v>
      </c>
      <c r="D15" s="5" t="s">
        <v>0</v>
      </c>
      <c r="E15" s="5" t="s">
        <v>25</v>
      </c>
      <c r="F15" s="5" t="s">
        <v>23</v>
      </c>
      <c r="G15" s="5" t="s">
        <v>23</v>
      </c>
      <c r="H15" s="5" t="s">
        <v>0</v>
      </c>
      <c r="I15" s="5" t="s">
        <v>24</v>
      </c>
      <c r="J15" s="5" t="s">
        <v>25</v>
      </c>
      <c r="K15" s="5" t="s">
        <v>0</v>
      </c>
      <c r="L15" s="5" t="s">
        <v>24</v>
      </c>
      <c r="M15" s="5" t="s">
        <v>23</v>
      </c>
      <c r="N15" s="5" t="s">
        <v>0</v>
      </c>
      <c r="O15" s="5" t="s">
        <v>23</v>
      </c>
      <c r="P15" s="5" t="s">
        <v>24</v>
      </c>
      <c r="Q15" s="5" t="s">
        <v>0</v>
      </c>
      <c r="R15" s="5" t="s">
        <v>25</v>
      </c>
      <c r="S15" s="5" t="s">
        <v>0</v>
      </c>
      <c r="T15" s="5" t="s">
        <v>23</v>
      </c>
      <c r="U15" s="5" t="s">
        <v>23</v>
      </c>
      <c r="V15" s="8"/>
      <c r="X15" s="8"/>
    </row>
    <row r="16" spans="1:156" s="1" customFormat="1" x14ac:dyDescent="0.25">
      <c r="B16" s="3">
        <f>IF(B15=B2,1,0)</f>
        <v>0</v>
      </c>
      <c r="C16" s="3">
        <f t="shared" ref="C16:T16" si="6">IF(C15=C2,1,0)</f>
        <v>1</v>
      </c>
      <c r="D16" s="3">
        <f t="shared" si="6"/>
        <v>1</v>
      </c>
      <c r="E16" s="3">
        <f t="shared" si="6"/>
        <v>1</v>
      </c>
      <c r="F16" s="3">
        <f t="shared" si="6"/>
        <v>1</v>
      </c>
      <c r="G16" s="3">
        <f t="shared" si="6"/>
        <v>0</v>
      </c>
      <c r="H16" s="3">
        <f t="shared" si="6"/>
        <v>0</v>
      </c>
      <c r="I16" s="3">
        <f t="shared" si="6"/>
        <v>0</v>
      </c>
      <c r="J16" s="3">
        <f t="shared" si="6"/>
        <v>0</v>
      </c>
      <c r="K16" s="3">
        <f t="shared" si="6"/>
        <v>1</v>
      </c>
      <c r="L16" s="3">
        <f t="shared" si="6"/>
        <v>1</v>
      </c>
      <c r="M16" s="3">
        <f t="shared" si="6"/>
        <v>1</v>
      </c>
      <c r="N16" s="3">
        <f t="shared" si="6"/>
        <v>0</v>
      </c>
      <c r="O16" s="3">
        <f t="shared" si="6"/>
        <v>0</v>
      </c>
      <c r="P16" s="3">
        <f t="shared" si="6"/>
        <v>0</v>
      </c>
      <c r="Q16" s="3">
        <f t="shared" si="6"/>
        <v>0</v>
      </c>
      <c r="R16" s="3">
        <f t="shared" si="6"/>
        <v>1</v>
      </c>
      <c r="S16" s="3">
        <f t="shared" si="6"/>
        <v>1</v>
      </c>
      <c r="T16" s="3">
        <f t="shared" si="6"/>
        <v>0</v>
      </c>
      <c r="U16" s="3">
        <v>1</v>
      </c>
      <c r="V1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16" s="7"/>
      <c r="X16" s="8">
        <v>50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</row>
    <row r="17" spans="1:156" x14ac:dyDescent="0.25">
      <c r="A17" t="s">
        <v>96</v>
      </c>
      <c r="B17" s="5" t="s">
        <v>0</v>
      </c>
      <c r="C17" s="5" t="s">
        <v>24</v>
      </c>
      <c r="D17" s="5" t="s">
        <v>25</v>
      </c>
      <c r="E17" s="5" t="s">
        <v>25</v>
      </c>
      <c r="F17" s="5" t="s">
        <v>24</v>
      </c>
      <c r="G17" s="5" t="s">
        <v>25</v>
      </c>
      <c r="H17" s="5" t="s">
        <v>23</v>
      </c>
      <c r="I17" s="5" t="s">
        <v>0</v>
      </c>
      <c r="J17" s="5" t="s">
        <v>25</v>
      </c>
      <c r="K17" s="5" t="s">
        <v>0</v>
      </c>
      <c r="L17" s="5" t="s">
        <v>24</v>
      </c>
      <c r="M17" s="5" t="s">
        <v>25</v>
      </c>
      <c r="N17" s="5" t="s">
        <v>0</v>
      </c>
      <c r="O17" s="5" t="s">
        <v>25</v>
      </c>
      <c r="P17" s="5" t="s">
        <v>25</v>
      </c>
      <c r="Q17" s="5" t="s">
        <v>23</v>
      </c>
      <c r="R17" s="5" t="s">
        <v>23</v>
      </c>
      <c r="S17" s="5" t="s">
        <v>23</v>
      </c>
      <c r="T17" s="5" t="s">
        <v>25</v>
      </c>
      <c r="U17" s="5" t="s">
        <v>23</v>
      </c>
      <c r="V17" s="8"/>
      <c r="X17" s="8"/>
    </row>
    <row r="18" spans="1:156" s="1" customFormat="1" x14ac:dyDescent="0.25">
      <c r="B18" s="3">
        <f>IF(B17=B2,1,0)</f>
        <v>0</v>
      </c>
      <c r="C18" s="3">
        <f t="shared" ref="C18:T18" si="7">IF(C17=C2,1,0)</f>
        <v>1</v>
      </c>
      <c r="D18" s="3">
        <f t="shared" si="7"/>
        <v>0</v>
      </c>
      <c r="E18" s="3">
        <v>0</v>
      </c>
      <c r="F18" s="3">
        <f t="shared" si="7"/>
        <v>0</v>
      </c>
      <c r="G18" s="3">
        <f t="shared" si="7"/>
        <v>0</v>
      </c>
      <c r="H18" s="3">
        <f t="shared" si="7"/>
        <v>1</v>
      </c>
      <c r="I18" s="3">
        <f t="shared" si="7"/>
        <v>1</v>
      </c>
      <c r="J18" s="3">
        <f t="shared" si="7"/>
        <v>0</v>
      </c>
      <c r="K18" s="3">
        <f t="shared" si="7"/>
        <v>1</v>
      </c>
      <c r="L18" s="3">
        <f t="shared" si="7"/>
        <v>1</v>
      </c>
      <c r="M18" s="3">
        <f t="shared" si="7"/>
        <v>0</v>
      </c>
      <c r="N18" s="3">
        <f t="shared" si="7"/>
        <v>0</v>
      </c>
      <c r="O18" s="3">
        <f t="shared" si="7"/>
        <v>1</v>
      </c>
      <c r="P18" s="3">
        <f t="shared" si="7"/>
        <v>1</v>
      </c>
      <c r="Q18" s="3">
        <f t="shared" si="7"/>
        <v>1</v>
      </c>
      <c r="R18" s="3">
        <f t="shared" si="7"/>
        <v>0</v>
      </c>
      <c r="S18" s="3">
        <f t="shared" si="7"/>
        <v>0</v>
      </c>
      <c r="T18" s="3">
        <f t="shared" si="7"/>
        <v>1</v>
      </c>
      <c r="U18" s="3">
        <v>1</v>
      </c>
      <c r="V1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18" s="7"/>
      <c r="X18" s="8">
        <v>50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</row>
    <row r="19" spans="1:156" x14ac:dyDescent="0.25">
      <c r="A19" t="s">
        <v>97</v>
      </c>
      <c r="B19" s="5" t="s">
        <v>23</v>
      </c>
      <c r="C19" s="5" t="s">
        <v>24</v>
      </c>
      <c r="D19" s="5" t="s">
        <v>0</v>
      </c>
      <c r="E19" s="5" t="s">
        <v>23</v>
      </c>
      <c r="F19" s="5" t="s">
        <v>23</v>
      </c>
      <c r="G19" s="5" t="s">
        <v>24</v>
      </c>
      <c r="H19" s="5" t="s">
        <v>23</v>
      </c>
      <c r="I19" s="5" t="s">
        <v>23</v>
      </c>
      <c r="J19" s="5" t="s">
        <v>23</v>
      </c>
      <c r="K19" s="5" t="s">
        <v>0</v>
      </c>
      <c r="L19" s="5" t="s">
        <v>24</v>
      </c>
      <c r="M19" s="5" t="s">
        <v>0</v>
      </c>
      <c r="N19" s="5" t="s">
        <v>24</v>
      </c>
      <c r="O19" s="5" t="s">
        <v>23</v>
      </c>
      <c r="P19" s="5" t="s">
        <v>0</v>
      </c>
      <c r="Q19" s="5" t="s">
        <v>23</v>
      </c>
      <c r="R19" s="5" t="s">
        <v>24</v>
      </c>
      <c r="S19" s="5" t="s">
        <v>0</v>
      </c>
      <c r="T19" s="5" t="s">
        <v>0</v>
      </c>
      <c r="U19" s="5" t="s">
        <v>26</v>
      </c>
      <c r="V19" s="8"/>
      <c r="X19" s="8"/>
    </row>
    <row r="20" spans="1:156" s="1" customFormat="1" x14ac:dyDescent="0.25">
      <c r="A20" s="7"/>
      <c r="B20" s="3">
        <f>IF(B19=B2,1,0)</f>
        <v>1</v>
      </c>
      <c r="C20" s="3">
        <f t="shared" ref="C20:U20" si="8">IF(C19=C2,1,0)</f>
        <v>1</v>
      </c>
      <c r="D20" s="3">
        <f t="shared" si="8"/>
        <v>1</v>
      </c>
      <c r="E20" s="3">
        <f t="shared" si="8"/>
        <v>0</v>
      </c>
      <c r="F20" s="3">
        <f t="shared" si="8"/>
        <v>1</v>
      </c>
      <c r="G20" s="3">
        <f t="shared" si="8"/>
        <v>0</v>
      </c>
      <c r="H20" s="3">
        <f t="shared" si="8"/>
        <v>1</v>
      </c>
      <c r="I20" s="3">
        <f t="shared" si="8"/>
        <v>0</v>
      </c>
      <c r="J20" s="3">
        <f t="shared" si="8"/>
        <v>1</v>
      </c>
      <c r="K20" s="3">
        <f t="shared" si="8"/>
        <v>1</v>
      </c>
      <c r="L20" s="3">
        <f t="shared" si="8"/>
        <v>1</v>
      </c>
      <c r="M20" s="3">
        <f t="shared" si="8"/>
        <v>0</v>
      </c>
      <c r="N20" s="3">
        <f t="shared" si="8"/>
        <v>1</v>
      </c>
      <c r="O20" s="3">
        <f t="shared" si="8"/>
        <v>0</v>
      </c>
      <c r="P20" s="3">
        <f t="shared" si="8"/>
        <v>0</v>
      </c>
      <c r="Q20" s="3">
        <f t="shared" si="8"/>
        <v>1</v>
      </c>
      <c r="R20" s="3">
        <f t="shared" si="8"/>
        <v>0</v>
      </c>
      <c r="S20" s="3">
        <f t="shared" si="8"/>
        <v>1</v>
      </c>
      <c r="T20" s="3">
        <f t="shared" si="8"/>
        <v>0</v>
      </c>
      <c r="U20" s="3">
        <f t="shared" si="8"/>
        <v>1</v>
      </c>
      <c r="V2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12</v>
      </c>
      <c r="W20" s="7"/>
      <c r="X20" s="8">
        <v>60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</row>
    <row r="21" spans="1:156" s="4" customFormat="1" x14ac:dyDescent="0.25">
      <c r="A21" s="6" t="s">
        <v>98</v>
      </c>
      <c r="B21" s="5" t="s">
        <v>25</v>
      </c>
      <c r="C21" s="5" t="s">
        <v>25</v>
      </c>
      <c r="D21" s="5" t="s">
        <v>0</v>
      </c>
      <c r="E21" s="5" t="s">
        <v>25</v>
      </c>
      <c r="F21" s="5" t="s">
        <v>23</v>
      </c>
      <c r="G21" s="5" t="s">
        <v>0</v>
      </c>
      <c r="H21" s="5" t="s">
        <v>24</v>
      </c>
      <c r="I21" s="5" t="s">
        <v>25</v>
      </c>
      <c r="J21" s="5" t="s">
        <v>25</v>
      </c>
      <c r="K21" s="5" t="s">
        <v>24</v>
      </c>
      <c r="L21" s="5" t="s">
        <v>25</v>
      </c>
      <c r="M21" s="5" t="s">
        <v>23</v>
      </c>
      <c r="N21" s="5" t="s">
        <v>24</v>
      </c>
      <c r="O21" s="5" t="s">
        <v>25</v>
      </c>
      <c r="P21" s="5" t="s">
        <v>23</v>
      </c>
      <c r="Q21" s="5" t="s">
        <v>23</v>
      </c>
      <c r="R21" s="5" t="s">
        <v>25</v>
      </c>
      <c r="S21" s="5" t="s">
        <v>25</v>
      </c>
      <c r="T21" s="5" t="s">
        <v>25</v>
      </c>
      <c r="U21" s="5" t="s">
        <v>25</v>
      </c>
      <c r="V21" s="8"/>
      <c r="W21" s="6"/>
      <c r="X21" s="8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</row>
    <row r="22" spans="1:156" s="1" customFormat="1" x14ac:dyDescent="0.25">
      <c r="A22" s="7"/>
      <c r="B22" s="3">
        <f>IF(B21=B2,1,0)</f>
        <v>0</v>
      </c>
      <c r="C22" s="3">
        <f t="shared" ref="C22:U22" si="9">IF(C21=C2,1,0)</f>
        <v>0</v>
      </c>
      <c r="D22" s="3">
        <f t="shared" si="9"/>
        <v>1</v>
      </c>
      <c r="E22" s="3">
        <f t="shared" si="9"/>
        <v>1</v>
      </c>
      <c r="F22" s="3">
        <f t="shared" si="9"/>
        <v>1</v>
      </c>
      <c r="G22" s="3">
        <f t="shared" si="9"/>
        <v>1</v>
      </c>
      <c r="H22" s="3">
        <f t="shared" si="9"/>
        <v>0</v>
      </c>
      <c r="I22" s="3">
        <f t="shared" si="9"/>
        <v>0</v>
      </c>
      <c r="J22" s="3">
        <f t="shared" si="9"/>
        <v>0</v>
      </c>
      <c r="K22" s="3">
        <f t="shared" si="9"/>
        <v>0</v>
      </c>
      <c r="L22" s="3">
        <f t="shared" si="9"/>
        <v>0</v>
      </c>
      <c r="M22" s="3">
        <f t="shared" si="9"/>
        <v>1</v>
      </c>
      <c r="N22" s="3">
        <f t="shared" si="9"/>
        <v>1</v>
      </c>
      <c r="O22" s="3">
        <f t="shared" si="9"/>
        <v>1</v>
      </c>
      <c r="P22" s="3">
        <f t="shared" si="9"/>
        <v>0</v>
      </c>
      <c r="Q22" s="3">
        <f t="shared" si="9"/>
        <v>1</v>
      </c>
      <c r="R22" s="3">
        <f t="shared" si="9"/>
        <v>1</v>
      </c>
      <c r="S22" s="3">
        <f t="shared" si="9"/>
        <v>0</v>
      </c>
      <c r="T22" s="3">
        <f t="shared" si="9"/>
        <v>1</v>
      </c>
      <c r="U22" s="3">
        <f t="shared" si="9"/>
        <v>0</v>
      </c>
      <c r="V2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22" s="7"/>
      <c r="X22" s="8">
        <v>50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</row>
    <row r="23" spans="1:156" s="4" customFormat="1" x14ac:dyDescent="0.25">
      <c r="A23" s="6" t="s">
        <v>99</v>
      </c>
      <c r="B23" s="5" t="s">
        <v>23</v>
      </c>
      <c r="C23" s="5" t="s">
        <v>24</v>
      </c>
      <c r="D23" s="5" t="s">
        <v>24</v>
      </c>
      <c r="E23" s="5" t="s">
        <v>0</v>
      </c>
      <c r="F23" s="5" t="s">
        <v>25</v>
      </c>
      <c r="G23" s="5" t="s">
        <v>0</v>
      </c>
      <c r="H23" s="5" t="s">
        <v>23</v>
      </c>
      <c r="I23" s="5" t="s">
        <v>0</v>
      </c>
      <c r="J23" s="5" t="s">
        <v>25</v>
      </c>
      <c r="K23" s="5" t="s">
        <v>24</v>
      </c>
      <c r="L23" s="5" t="s">
        <v>0</v>
      </c>
      <c r="M23" s="5" t="s">
        <v>23</v>
      </c>
      <c r="N23" s="5" t="s">
        <v>24</v>
      </c>
      <c r="O23" s="5" t="s">
        <v>25</v>
      </c>
      <c r="P23" s="5" t="s">
        <v>0</v>
      </c>
      <c r="Q23" s="5" t="s">
        <v>23</v>
      </c>
      <c r="R23" s="5" t="s">
        <v>0</v>
      </c>
      <c r="S23" s="5" t="s">
        <v>0</v>
      </c>
      <c r="T23" s="5" t="s">
        <v>25</v>
      </c>
      <c r="U23" s="5" t="s">
        <v>0</v>
      </c>
      <c r="V23" s="8"/>
      <c r="W23" s="6"/>
      <c r="X23" s="8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</row>
    <row r="24" spans="1:156" s="1" customFormat="1" x14ac:dyDescent="0.25">
      <c r="A24" s="7"/>
      <c r="B24" s="3">
        <f>IF(B23=B2,1,0)</f>
        <v>1</v>
      </c>
      <c r="C24" s="3">
        <f t="shared" ref="C24:U24" si="10">IF(C23=C2,1,0)</f>
        <v>1</v>
      </c>
      <c r="D24" s="3">
        <f t="shared" si="10"/>
        <v>0</v>
      </c>
      <c r="E24" s="3">
        <f t="shared" si="10"/>
        <v>0</v>
      </c>
      <c r="F24" s="3">
        <f t="shared" si="10"/>
        <v>0</v>
      </c>
      <c r="G24" s="3">
        <f t="shared" si="10"/>
        <v>1</v>
      </c>
      <c r="H24" s="3">
        <f t="shared" si="10"/>
        <v>1</v>
      </c>
      <c r="I24" s="3">
        <f t="shared" si="10"/>
        <v>1</v>
      </c>
      <c r="J24" s="3">
        <f t="shared" si="10"/>
        <v>0</v>
      </c>
      <c r="K24" s="3">
        <f t="shared" si="10"/>
        <v>0</v>
      </c>
      <c r="L24" s="3">
        <f t="shared" si="10"/>
        <v>0</v>
      </c>
      <c r="M24" s="3">
        <f t="shared" si="10"/>
        <v>1</v>
      </c>
      <c r="N24" s="3">
        <f t="shared" si="10"/>
        <v>1</v>
      </c>
      <c r="O24" s="3">
        <f t="shared" si="10"/>
        <v>1</v>
      </c>
      <c r="P24" s="3">
        <f t="shared" si="10"/>
        <v>0</v>
      </c>
      <c r="Q24" s="3">
        <f t="shared" si="10"/>
        <v>1</v>
      </c>
      <c r="R24" s="3">
        <f t="shared" si="10"/>
        <v>0</v>
      </c>
      <c r="S24" s="3">
        <f t="shared" si="10"/>
        <v>1</v>
      </c>
      <c r="T24" s="3">
        <f t="shared" si="10"/>
        <v>1</v>
      </c>
      <c r="U24" s="3">
        <f t="shared" si="10"/>
        <v>0</v>
      </c>
      <c r="V2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11</v>
      </c>
      <c r="W24" s="7"/>
      <c r="X24" s="8">
        <v>55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</row>
    <row r="25" spans="1:156" s="4" customFormat="1" x14ac:dyDescent="0.25">
      <c r="A25" s="6" t="s">
        <v>100</v>
      </c>
      <c r="B25" s="5" t="s">
        <v>23</v>
      </c>
      <c r="C25" s="5" t="s">
        <v>24</v>
      </c>
      <c r="D25" s="5" t="s">
        <v>23</v>
      </c>
      <c r="E25" s="5" t="s">
        <v>23</v>
      </c>
      <c r="F25" s="5" t="s">
        <v>25</v>
      </c>
      <c r="G25" s="5" t="s">
        <v>0</v>
      </c>
      <c r="H25" s="5" t="s">
        <v>0</v>
      </c>
      <c r="I25" s="5" t="s">
        <v>0</v>
      </c>
      <c r="J25" s="5" t="s">
        <v>0</v>
      </c>
      <c r="K25" s="5" t="s">
        <v>0</v>
      </c>
      <c r="L25" s="5" t="s">
        <v>25</v>
      </c>
      <c r="M25" s="5" t="s">
        <v>23</v>
      </c>
      <c r="N25" s="5" t="s">
        <v>24</v>
      </c>
      <c r="O25" s="5" t="s">
        <v>24</v>
      </c>
      <c r="P25" s="5" t="s">
        <v>0</v>
      </c>
      <c r="Q25" s="5" t="s">
        <v>23</v>
      </c>
      <c r="R25" s="5" t="s">
        <v>0</v>
      </c>
      <c r="S25" s="5" t="s">
        <v>25</v>
      </c>
      <c r="T25" s="5" t="s">
        <v>24</v>
      </c>
      <c r="U25" s="5" t="s">
        <v>26</v>
      </c>
      <c r="V25" s="8"/>
      <c r="W25" s="6"/>
      <c r="X25" s="8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</row>
    <row r="26" spans="1:156" s="1" customFormat="1" x14ac:dyDescent="0.25">
      <c r="A26" s="7"/>
      <c r="B26" s="3">
        <f>IF(B25=B2,1,0)</f>
        <v>1</v>
      </c>
      <c r="C26" s="3">
        <f t="shared" ref="C26:U26" si="11">IF(C25=C2,1,0)</f>
        <v>1</v>
      </c>
      <c r="D26" s="3">
        <f t="shared" si="11"/>
        <v>0</v>
      </c>
      <c r="E26" s="3">
        <f t="shared" si="11"/>
        <v>0</v>
      </c>
      <c r="F26" s="3">
        <f t="shared" si="11"/>
        <v>0</v>
      </c>
      <c r="G26" s="3">
        <f t="shared" si="11"/>
        <v>1</v>
      </c>
      <c r="H26" s="3">
        <f t="shared" si="11"/>
        <v>0</v>
      </c>
      <c r="I26" s="3">
        <f t="shared" si="11"/>
        <v>1</v>
      </c>
      <c r="J26" s="3">
        <f t="shared" si="11"/>
        <v>0</v>
      </c>
      <c r="K26" s="3">
        <f t="shared" si="11"/>
        <v>1</v>
      </c>
      <c r="L26" s="3">
        <f t="shared" si="11"/>
        <v>0</v>
      </c>
      <c r="M26" s="3">
        <f t="shared" si="11"/>
        <v>1</v>
      </c>
      <c r="N26" s="3">
        <f t="shared" si="11"/>
        <v>1</v>
      </c>
      <c r="O26" s="3">
        <f t="shared" si="11"/>
        <v>0</v>
      </c>
      <c r="P26" s="3">
        <f t="shared" si="11"/>
        <v>0</v>
      </c>
      <c r="Q26" s="3">
        <f t="shared" si="11"/>
        <v>1</v>
      </c>
      <c r="R26" s="3">
        <f t="shared" si="11"/>
        <v>0</v>
      </c>
      <c r="S26" s="3">
        <f t="shared" si="11"/>
        <v>0</v>
      </c>
      <c r="T26" s="3">
        <f t="shared" si="11"/>
        <v>0</v>
      </c>
      <c r="U26" s="3">
        <f t="shared" si="11"/>
        <v>1</v>
      </c>
      <c r="V2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9</v>
      </c>
      <c r="W26" s="7"/>
      <c r="X26" s="8">
        <v>45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</row>
    <row r="27" spans="1:156" s="4" customFormat="1" x14ac:dyDescent="0.25">
      <c r="A27" s="6" t="s">
        <v>101</v>
      </c>
      <c r="B27" s="5" t="s">
        <v>23</v>
      </c>
      <c r="C27" s="5" t="s">
        <v>25</v>
      </c>
      <c r="D27" s="5" t="s">
        <v>0</v>
      </c>
      <c r="E27" s="5" t="s">
        <v>0</v>
      </c>
      <c r="F27" s="5" t="s">
        <v>23</v>
      </c>
      <c r="G27" s="5" t="s">
        <v>25</v>
      </c>
      <c r="H27" s="5" t="s">
        <v>23</v>
      </c>
      <c r="I27" s="5" t="s">
        <v>0</v>
      </c>
      <c r="J27" s="5" t="s">
        <v>24</v>
      </c>
      <c r="K27" s="5" t="s">
        <v>0</v>
      </c>
      <c r="L27" s="5" t="s">
        <v>24</v>
      </c>
      <c r="M27" s="5" t="s">
        <v>25</v>
      </c>
      <c r="N27" s="5" t="s">
        <v>0</v>
      </c>
      <c r="O27" s="5" t="s">
        <v>24</v>
      </c>
      <c r="P27" s="5" t="s">
        <v>25</v>
      </c>
      <c r="Q27" s="5" t="s">
        <v>25</v>
      </c>
      <c r="R27" s="5" t="s">
        <v>24</v>
      </c>
      <c r="S27" s="5" t="s">
        <v>0</v>
      </c>
      <c r="T27" s="5" t="s">
        <v>23</v>
      </c>
      <c r="U27" s="5" t="s">
        <v>26</v>
      </c>
      <c r="V27" s="8"/>
      <c r="W27" s="6"/>
      <c r="X27" s="8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</row>
    <row r="28" spans="1:156" s="1" customFormat="1" x14ac:dyDescent="0.25">
      <c r="A28" s="7"/>
      <c r="B28" s="3">
        <f>IF(B27=B2,1,0)</f>
        <v>1</v>
      </c>
      <c r="C28" s="3">
        <f t="shared" ref="C28:U28" si="12">IF(C27=C2,1,0)</f>
        <v>0</v>
      </c>
      <c r="D28" s="3">
        <f t="shared" si="12"/>
        <v>1</v>
      </c>
      <c r="E28" s="3">
        <f t="shared" si="12"/>
        <v>0</v>
      </c>
      <c r="F28" s="3">
        <f t="shared" si="12"/>
        <v>1</v>
      </c>
      <c r="G28" s="3">
        <f t="shared" si="12"/>
        <v>0</v>
      </c>
      <c r="H28" s="3">
        <f t="shared" si="12"/>
        <v>1</v>
      </c>
      <c r="I28" s="3">
        <f t="shared" si="12"/>
        <v>1</v>
      </c>
      <c r="J28" s="3">
        <f t="shared" si="12"/>
        <v>0</v>
      </c>
      <c r="K28" s="3">
        <f t="shared" si="12"/>
        <v>1</v>
      </c>
      <c r="L28" s="3">
        <f t="shared" si="12"/>
        <v>1</v>
      </c>
      <c r="M28" s="3">
        <f t="shared" si="12"/>
        <v>0</v>
      </c>
      <c r="N28" s="3">
        <f t="shared" si="12"/>
        <v>0</v>
      </c>
      <c r="O28" s="3">
        <f t="shared" si="12"/>
        <v>0</v>
      </c>
      <c r="P28" s="3">
        <f t="shared" si="12"/>
        <v>1</v>
      </c>
      <c r="Q28" s="3">
        <f t="shared" si="12"/>
        <v>0</v>
      </c>
      <c r="R28" s="3">
        <f t="shared" si="12"/>
        <v>0</v>
      </c>
      <c r="S28" s="3">
        <f t="shared" si="12"/>
        <v>1</v>
      </c>
      <c r="T28" s="3">
        <f t="shared" si="12"/>
        <v>0</v>
      </c>
      <c r="U28" s="3">
        <f t="shared" si="12"/>
        <v>1</v>
      </c>
      <c r="V2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28" s="7"/>
      <c r="X28" s="8">
        <v>50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</row>
    <row r="29" spans="1:156" s="4" customFormat="1" x14ac:dyDescent="0.25">
      <c r="A29" s="6" t="s">
        <v>102</v>
      </c>
      <c r="B29" s="5" t="s">
        <v>23</v>
      </c>
      <c r="C29" s="5" t="s">
        <v>24</v>
      </c>
      <c r="D29" s="5" t="s">
        <v>24</v>
      </c>
      <c r="E29" s="5" t="s">
        <v>0</v>
      </c>
      <c r="F29" s="5" t="s">
        <v>0</v>
      </c>
      <c r="G29" s="5" t="s">
        <v>23</v>
      </c>
      <c r="H29" s="5" t="s">
        <v>0</v>
      </c>
      <c r="I29" s="5" t="s">
        <v>0</v>
      </c>
      <c r="J29" s="5" t="s">
        <v>23</v>
      </c>
      <c r="K29" s="5" t="s">
        <v>0</v>
      </c>
      <c r="L29" s="5" t="s">
        <v>0</v>
      </c>
      <c r="M29" s="5" t="s">
        <v>23</v>
      </c>
      <c r="N29" s="5" t="s">
        <v>0</v>
      </c>
      <c r="O29" s="5" t="s">
        <v>25</v>
      </c>
      <c r="P29" s="5" t="s">
        <v>25</v>
      </c>
      <c r="Q29" s="5" t="s">
        <v>0</v>
      </c>
      <c r="R29" s="5" t="s">
        <v>23</v>
      </c>
      <c r="S29" s="5" t="s">
        <v>0</v>
      </c>
      <c r="T29" s="5" t="s">
        <v>23</v>
      </c>
      <c r="U29" s="5" t="s">
        <v>25</v>
      </c>
      <c r="V29" s="8"/>
      <c r="W29" s="6"/>
      <c r="X29" s="8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</row>
    <row r="30" spans="1:156" s="1" customFormat="1" x14ac:dyDescent="0.25">
      <c r="A30" s="7"/>
      <c r="B30" s="3">
        <f>IF(B29=B2,1,0)</f>
        <v>1</v>
      </c>
      <c r="C30" s="3">
        <f t="shared" ref="C30:U30" si="13">IF(C29=C2,1,0)</f>
        <v>1</v>
      </c>
      <c r="D30" s="3">
        <f t="shared" si="13"/>
        <v>0</v>
      </c>
      <c r="E30" s="3">
        <f t="shared" si="13"/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1</v>
      </c>
      <c r="J30" s="3">
        <f t="shared" si="13"/>
        <v>1</v>
      </c>
      <c r="K30" s="3">
        <f t="shared" si="13"/>
        <v>1</v>
      </c>
      <c r="L30" s="3">
        <f t="shared" si="13"/>
        <v>0</v>
      </c>
      <c r="M30" s="3">
        <f t="shared" si="13"/>
        <v>1</v>
      </c>
      <c r="N30" s="3">
        <f t="shared" si="13"/>
        <v>0</v>
      </c>
      <c r="O30" s="3">
        <f t="shared" si="13"/>
        <v>1</v>
      </c>
      <c r="P30" s="3">
        <f t="shared" si="13"/>
        <v>1</v>
      </c>
      <c r="Q30" s="3">
        <f t="shared" si="13"/>
        <v>0</v>
      </c>
      <c r="R30" s="3">
        <f t="shared" si="13"/>
        <v>0</v>
      </c>
      <c r="S30" s="3">
        <f t="shared" si="13"/>
        <v>1</v>
      </c>
      <c r="T30" s="3">
        <f t="shared" si="13"/>
        <v>0</v>
      </c>
      <c r="U30" s="3">
        <f t="shared" si="13"/>
        <v>0</v>
      </c>
      <c r="V3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9</v>
      </c>
      <c r="W30" s="7"/>
      <c r="X30" s="8">
        <v>45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</row>
    <row r="31" spans="1:156" s="4" customFormat="1" x14ac:dyDescent="0.25">
      <c r="A31" s="6" t="s">
        <v>103</v>
      </c>
      <c r="B31" s="5" t="s">
        <v>0</v>
      </c>
      <c r="C31" s="5" t="s">
        <v>0</v>
      </c>
      <c r="D31" s="5" t="s">
        <v>0</v>
      </c>
      <c r="E31" s="5" t="s">
        <v>24</v>
      </c>
      <c r="F31" s="5" t="s">
        <v>23</v>
      </c>
      <c r="G31" s="5" t="s">
        <v>0</v>
      </c>
      <c r="H31" s="5" t="s">
        <v>23</v>
      </c>
      <c r="I31" s="5" t="s">
        <v>0</v>
      </c>
      <c r="J31" s="5" t="s">
        <v>23</v>
      </c>
      <c r="K31" s="5" t="s">
        <v>0</v>
      </c>
      <c r="L31" s="5" t="s">
        <v>25</v>
      </c>
      <c r="M31" s="5" t="s">
        <v>25</v>
      </c>
      <c r="N31" s="5" t="s">
        <v>24</v>
      </c>
      <c r="O31" s="5" t="s">
        <v>24</v>
      </c>
      <c r="P31" s="5" t="s">
        <v>0</v>
      </c>
      <c r="Q31" s="5" t="s">
        <v>0</v>
      </c>
      <c r="R31" s="5" t="s">
        <v>25</v>
      </c>
      <c r="S31" s="5" t="s">
        <v>0</v>
      </c>
      <c r="T31" s="5" t="s">
        <v>25</v>
      </c>
      <c r="U31" s="5" t="s">
        <v>0</v>
      </c>
      <c r="V31" s="8"/>
      <c r="W31" s="6"/>
      <c r="X31" s="8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</row>
    <row r="32" spans="1:156" s="1" customFormat="1" x14ac:dyDescent="0.25">
      <c r="A32" s="7"/>
      <c r="B32" s="3">
        <f>IF(B31=B2,1,0)</f>
        <v>0</v>
      </c>
      <c r="C32" s="3">
        <f t="shared" ref="C32:T32" si="14">IF(C31=C2,1,0)</f>
        <v>0</v>
      </c>
      <c r="D32" s="3">
        <f t="shared" si="14"/>
        <v>1</v>
      </c>
      <c r="E32" s="3">
        <f t="shared" si="14"/>
        <v>0</v>
      </c>
      <c r="F32" s="3">
        <f t="shared" si="14"/>
        <v>1</v>
      </c>
      <c r="G32" s="3">
        <f t="shared" si="14"/>
        <v>1</v>
      </c>
      <c r="H32" s="3">
        <f t="shared" si="14"/>
        <v>1</v>
      </c>
      <c r="I32" s="3">
        <f t="shared" si="14"/>
        <v>1</v>
      </c>
      <c r="J32" s="3">
        <f t="shared" si="14"/>
        <v>1</v>
      </c>
      <c r="K32" s="3">
        <f t="shared" si="14"/>
        <v>1</v>
      </c>
      <c r="L32" s="3">
        <f t="shared" si="14"/>
        <v>0</v>
      </c>
      <c r="M32" s="3">
        <f t="shared" si="14"/>
        <v>0</v>
      </c>
      <c r="N32" s="3">
        <f t="shared" si="14"/>
        <v>1</v>
      </c>
      <c r="O32" s="3">
        <f t="shared" si="14"/>
        <v>0</v>
      </c>
      <c r="P32" s="3">
        <f t="shared" si="14"/>
        <v>0</v>
      </c>
      <c r="Q32" s="3">
        <f t="shared" si="14"/>
        <v>0</v>
      </c>
      <c r="R32" s="3">
        <f t="shared" si="14"/>
        <v>1</v>
      </c>
      <c r="S32" s="3">
        <f t="shared" si="14"/>
        <v>1</v>
      </c>
      <c r="T32" s="3">
        <f t="shared" si="14"/>
        <v>1</v>
      </c>
      <c r="U32" s="3">
        <v>0</v>
      </c>
      <c r="V3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11</v>
      </c>
      <c r="W32" s="7"/>
      <c r="X32" s="8">
        <v>55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</row>
    <row r="33" spans="1:156" s="4" customFormat="1" x14ac:dyDescent="0.25">
      <c r="A33" s="6" t="s">
        <v>104</v>
      </c>
      <c r="B33" s="5" t="s">
        <v>25</v>
      </c>
      <c r="C33" s="5" t="s">
        <v>24</v>
      </c>
      <c r="D33" s="5" t="s">
        <v>23</v>
      </c>
      <c r="E33" s="5" t="s">
        <v>25</v>
      </c>
      <c r="F33" s="5" t="s">
        <v>25</v>
      </c>
      <c r="G33" s="5" t="s">
        <v>0</v>
      </c>
      <c r="H33" s="5" t="s">
        <v>24</v>
      </c>
      <c r="I33" s="5" t="s">
        <v>0</v>
      </c>
      <c r="J33" s="5" t="s">
        <v>23</v>
      </c>
      <c r="K33" s="5" t="s">
        <v>25</v>
      </c>
      <c r="L33" s="5" t="s">
        <v>24</v>
      </c>
      <c r="M33" s="5" t="s">
        <v>0</v>
      </c>
      <c r="N33" s="5" t="s">
        <v>0</v>
      </c>
      <c r="O33" s="5" t="s">
        <v>24</v>
      </c>
      <c r="P33" s="5" t="s">
        <v>25</v>
      </c>
      <c r="Q33" s="5" t="s">
        <v>23</v>
      </c>
      <c r="R33" s="5" t="s">
        <v>24</v>
      </c>
      <c r="S33" s="5" t="s">
        <v>24</v>
      </c>
      <c r="T33" s="5" t="s">
        <v>24</v>
      </c>
      <c r="U33" s="5" t="s">
        <v>23</v>
      </c>
      <c r="V33" s="8"/>
      <c r="W33" s="6"/>
      <c r="X33" s="8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</row>
    <row r="34" spans="1:156" s="1" customFormat="1" x14ac:dyDescent="0.25">
      <c r="A34" s="7"/>
      <c r="B34" s="3">
        <f>IF(B33=B2,1,0)</f>
        <v>0</v>
      </c>
      <c r="C34" s="3">
        <f t="shared" ref="C34:T34" si="15">IF(C33=C2,1,0)</f>
        <v>1</v>
      </c>
      <c r="D34" s="3">
        <f t="shared" si="15"/>
        <v>0</v>
      </c>
      <c r="E34" s="3">
        <f t="shared" si="15"/>
        <v>1</v>
      </c>
      <c r="F34" s="3">
        <f t="shared" si="15"/>
        <v>0</v>
      </c>
      <c r="G34" s="3">
        <f t="shared" si="15"/>
        <v>1</v>
      </c>
      <c r="H34" s="3">
        <f t="shared" si="15"/>
        <v>0</v>
      </c>
      <c r="I34" s="3">
        <f t="shared" si="15"/>
        <v>1</v>
      </c>
      <c r="J34" s="3">
        <f t="shared" si="15"/>
        <v>1</v>
      </c>
      <c r="K34" s="3">
        <f t="shared" si="15"/>
        <v>0</v>
      </c>
      <c r="L34" s="3">
        <f t="shared" si="15"/>
        <v>1</v>
      </c>
      <c r="M34" s="3">
        <f t="shared" si="15"/>
        <v>0</v>
      </c>
      <c r="N34" s="3">
        <f t="shared" si="15"/>
        <v>0</v>
      </c>
      <c r="O34" s="3">
        <f t="shared" si="15"/>
        <v>0</v>
      </c>
      <c r="P34" s="3">
        <f t="shared" si="15"/>
        <v>1</v>
      </c>
      <c r="Q34" s="3">
        <f t="shared" si="15"/>
        <v>1</v>
      </c>
      <c r="R34" s="3">
        <f t="shared" si="15"/>
        <v>0</v>
      </c>
      <c r="S34" s="3">
        <f t="shared" si="15"/>
        <v>0</v>
      </c>
      <c r="T34" s="3">
        <f t="shared" si="15"/>
        <v>0</v>
      </c>
      <c r="U34" s="3">
        <v>1</v>
      </c>
      <c r="V3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9</v>
      </c>
      <c r="W34" s="7"/>
      <c r="X34" s="8">
        <v>45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</row>
    <row r="35" spans="1:156" s="4" customFormat="1" x14ac:dyDescent="0.25">
      <c r="A35" s="6" t="s">
        <v>105</v>
      </c>
      <c r="B35" s="5" t="s">
        <v>23</v>
      </c>
      <c r="C35" s="5" t="s">
        <v>0</v>
      </c>
      <c r="D35" s="5" t="s">
        <v>0</v>
      </c>
      <c r="E35" s="5" t="s">
        <v>0</v>
      </c>
      <c r="F35" s="5" t="s">
        <v>0</v>
      </c>
      <c r="G35" s="5" t="s">
        <v>24</v>
      </c>
      <c r="H35" s="5" t="s">
        <v>0</v>
      </c>
      <c r="I35" s="5" t="s">
        <v>24</v>
      </c>
      <c r="J35" s="5" t="s">
        <v>0</v>
      </c>
      <c r="K35" s="5" t="s">
        <v>0</v>
      </c>
      <c r="L35" s="5" t="s">
        <v>25</v>
      </c>
      <c r="M35" s="5" t="s">
        <v>24</v>
      </c>
      <c r="N35" s="5" t="s">
        <v>24</v>
      </c>
      <c r="O35" s="5" t="s">
        <v>25</v>
      </c>
      <c r="P35" s="5" t="s">
        <v>0</v>
      </c>
      <c r="Q35" s="5" t="s">
        <v>23</v>
      </c>
      <c r="R35" s="5" t="s">
        <v>0</v>
      </c>
      <c r="S35" s="5" t="s">
        <v>0</v>
      </c>
      <c r="T35" s="5" t="s">
        <v>0</v>
      </c>
      <c r="U35" s="5" t="s">
        <v>23</v>
      </c>
      <c r="V35" s="8"/>
      <c r="W35" s="6"/>
      <c r="X35" s="9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</row>
    <row r="36" spans="1:156" s="1" customFormat="1" x14ac:dyDescent="0.25">
      <c r="A36" s="7"/>
      <c r="B36" s="3">
        <f>IF(B35=B2,1,0)</f>
        <v>1</v>
      </c>
      <c r="C36" s="3">
        <f t="shared" ref="C36:T36" si="16">IF(C35=C2,1,0)</f>
        <v>0</v>
      </c>
      <c r="D36" s="3">
        <f t="shared" si="16"/>
        <v>1</v>
      </c>
      <c r="E36" s="3">
        <f t="shared" si="16"/>
        <v>0</v>
      </c>
      <c r="F36" s="3">
        <f t="shared" si="16"/>
        <v>0</v>
      </c>
      <c r="G36" s="3">
        <f t="shared" si="16"/>
        <v>0</v>
      </c>
      <c r="H36" s="3">
        <f t="shared" si="16"/>
        <v>0</v>
      </c>
      <c r="I36" s="3">
        <f t="shared" si="16"/>
        <v>0</v>
      </c>
      <c r="J36" s="3">
        <f t="shared" si="16"/>
        <v>0</v>
      </c>
      <c r="K36" s="3">
        <f t="shared" si="16"/>
        <v>1</v>
      </c>
      <c r="L36" s="3">
        <f t="shared" si="16"/>
        <v>0</v>
      </c>
      <c r="M36" s="3">
        <f t="shared" si="16"/>
        <v>0</v>
      </c>
      <c r="N36" s="3">
        <f t="shared" si="16"/>
        <v>1</v>
      </c>
      <c r="O36" s="3">
        <f t="shared" si="16"/>
        <v>1</v>
      </c>
      <c r="P36" s="3">
        <f t="shared" si="16"/>
        <v>0</v>
      </c>
      <c r="Q36" s="3">
        <f t="shared" si="16"/>
        <v>1</v>
      </c>
      <c r="R36" s="3">
        <f t="shared" si="16"/>
        <v>0</v>
      </c>
      <c r="S36" s="3">
        <f t="shared" si="16"/>
        <v>1</v>
      </c>
      <c r="T36" s="3">
        <f t="shared" si="16"/>
        <v>0</v>
      </c>
      <c r="U36" s="3">
        <v>1</v>
      </c>
      <c r="V3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8</v>
      </c>
      <c r="W36" s="7"/>
      <c r="X36" s="8">
        <v>40</v>
      </c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</row>
    <row r="37" spans="1:156" s="4" customFormat="1" x14ac:dyDescent="0.25">
      <c r="A37" s="6" t="s">
        <v>106</v>
      </c>
      <c r="B37" s="5" t="s">
        <v>0</v>
      </c>
      <c r="C37" s="5" t="s">
        <v>24</v>
      </c>
      <c r="D37" s="5" t="s">
        <v>23</v>
      </c>
      <c r="E37" s="5" t="s">
        <v>0</v>
      </c>
      <c r="F37" s="5" t="s">
        <v>23</v>
      </c>
      <c r="G37" s="5" t="s">
        <v>23</v>
      </c>
      <c r="H37" s="5" t="s">
        <v>23</v>
      </c>
      <c r="I37" s="5" t="s">
        <v>0</v>
      </c>
      <c r="J37" s="5" t="s">
        <v>23</v>
      </c>
      <c r="K37" s="5" t="s">
        <v>0</v>
      </c>
      <c r="L37" s="5" t="s">
        <v>25</v>
      </c>
      <c r="M37" s="5" t="s">
        <v>0</v>
      </c>
      <c r="N37" s="5" t="s">
        <v>0</v>
      </c>
      <c r="O37" s="5" t="s">
        <v>25</v>
      </c>
      <c r="P37" s="5" t="s">
        <v>25</v>
      </c>
      <c r="Q37" s="5" t="s">
        <v>23</v>
      </c>
      <c r="R37" s="5" t="s">
        <v>25</v>
      </c>
      <c r="S37" s="5" t="s">
        <v>0</v>
      </c>
      <c r="T37" s="5" t="s">
        <v>25</v>
      </c>
      <c r="U37" s="5" t="s">
        <v>26</v>
      </c>
      <c r="V37" s="8"/>
      <c r="W37" s="6"/>
      <c r="X37" s="9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</row>
    <row r="38" spans="1:156" s="1" customFormat="1" x14ac:dyDescent="0.25">
      <c r="A38" s="7"/>
      <c r="B38" s="3">
        <f>IF(B37=B2,1,0)</f>
        <v>0</v>
      </c>
      <c r="C38" s="3">
        <f t="shared" ref="C38:U38" si="17">IF(C37=C2,1,0)</f>
        <v>1</v>
      </c>
      <c r="D38" s="3">
        <f t="shared" si="17"/>
        <v>0</v>
      </c>
      <c r="E38" s="3">
        <f t="shared" si="17"/>
        <v>0</v>
      </c>
      <c r="F38" s="3">
        <f t="shared" si="17"/>
        <v>1</v>
      </c>
      <c r="G38" s="3">
        <f t="shared" si="17"/>
        <v>0</v>
      </c>
      <c r="H38" s="3">
        <f t="shared" si="17"/>
        <v>1</v>
      </c>
      <c r="I38" s="3">
        <f t="shared" si="17"/>
        <v>1</v>
      </c>
      <c r="J38" s="3">
        <f t="shared" si="17"/>
        <v>1</v>
      </c>
      <c r="K38" s="3">
        <f t="shared" si="17"/>
        <v>1</v>
      </c>
      <c r="L38" s="3">
        <f t="shared" si="17"/>
        <v>0</v>
      </c>
      <c r="M38" s="3">
        <f t="shared" si="17"/>
        <v>0</v>
      </c>
      <c r="N38" s="3">
        <f t="shared" si="17"/>
        <v>0</v>
      </c>
      <c r="O38" s="3">
        <f t="shared" si="17"/>
        <v>1</v>
      </c>
      <c r="P38" s="3">
        <f t="shared" si="17"/>
        <v>1</v>
      </c>
      <c r="Q38" s="3">
        <f t="shared" si="17"/>
        <v>1</v>
      </c>
      <c r="R38" s="3">
        <f t="shared" si="17"/>
        <v>1</v>
      </c>
      <c r="S38" s="3">
        <f t="shared" si="17"/>
        <v>1</v>
      </c>
      <c r="T38" s="3">
        <f t="shared" si="17"/>
        <v>1</v>
      </c>
      <c r="U38" s="3">
        <f t="shared" si="17"/>
        <v>1</v>
      </c>
      <c r="V3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13</v>
      </c>
      <c r="W38" s="7"/>
      <c r="X38" s="8">
        <v>65</v>
      </c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</row>
    <row r="39" spans="1:156" s="4" customFormat="1" x14ac:dyDescent="0.25">
      <c r="A39" s="6" t="s">
        <v>107</v>
      </c>
      <c r="B39" s="5" t="s">
        <v>23</v>
      </c>
      <c r="C39" s="5" t="s">
        <v>23</v>
      </c>
      <c r="D39" s="5" t="s">
        <v>0</v>
      </c>
      <c r="E39" s="5" t="s">
        <v>23</v>
      </c>
      <c r="F39" s="5" t="s">
        <v>23</v>
      </c>
      <c r="G39" s="5" t="s">
        <v>25</v>
      </c>
      <c r="H39" s="5" t="s">
        <v>24</v>
      </c>
      <c r="I39" s="5" t="s">
        <v>25</v>
      </c>
      <c r="J39" s="5" t="s">
        <v>23</v>
      </c>
      <c r="K39" s="5" t="s">
        <v>24</v>
      </c>
      <c r="L39" s="5" t="s">
        <v>24</v>
      </c>
      <c r="M39" s="5" t="s">
        <v>0</v>
      </c>
      <c r="N39" s="5" t="s">
        <v>23</v>
      </c>
      <c r="O39" s="5" t="s">
        <v>25</v>
      </c>
      <c r="P39" s="5" t="s">
        <v>24</v>
      </c>
      <c r="Q39" s="5" t="s">
        <v>23</v>
      </c>
      <c r="R39" s="5" t="s">
        <v>0</v>
      </c>
      <c r="S39" s="5" t="s">
        <v>0</v>
      </c>
      <c r="T39" s="5" t="s">
        <v>25</v>
      </c>
      <c r="U39" s="5" t="s">
        <v>25</v>
      </c>
      <c r="V39" s="8"/>
      <c r="W39" s="6"/>
      <c r="X39" s="9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</row>
    <row r="40" spans="1:156" s="1" customFormat="1" x14ac:dyDescent="0.25">
      <c r="A40" s="7"/>
      <c r="B40" s="3">
        <f>IF(B39=B2,1,0)</f>
        <v>1</v>
      </c>
      <c r="C40" s="3">
        <f t="shared" ref="C40:T40" si="18">IF(C39=C2,1,0)</f>
        <v>0</v>
      </c>
      <c r="D40" s="3">
        <f t="shared" si="18"/>
        <v>1</v>
      </c>
      <c r="E40" s="3">
        <f t="shared" si="18"/>
        <v>0</v>
      </c>
      <c r="F40" s="3">
        <f t="shared" si="18"/>
        <v>1</v>
      </c>
      <c r="G40" s="3">
        <f t="shared" si="18"/>
        <v>0</v>
      </c>
      <c r="H40" s="3">
        <f t="shared" si="18"/>
        <v>0</v>
      </c>
      <c r="I40" s="3">
        <f t="shared" si="18"/>
        <v>0</v>
      </c>
      <c r="J40" s="3">
        <f t="shared" si="18"/>
        <v>1</v>
      </c>
      <c r="K40" s="3">
        <f t="shared" si="18"/>
        <v>0</v>
      </c>
      <c r="L40" s="3">
        <f t="shared" si="18"/>
        <v>1</v>
      </c>
      <c r="M40" s="3">
        <f t="shared" si="18"/>
        <v>0</v>
      </c>
      <c r="N40" s="3">
        <f t="shared" si="18"/>
        <v>0</v>
      </c>
      <c r="O40" s="3">
        <f t="shared" si="18"/>
        <v>1</v>
      </c>
      <c r="P40" s="3">
        <v>0</v>
      </c>
      <c r="Q40" s="3">
        <f t="shared" si="18"/>
        <v>1</v>
      </c>
      <c r="R40" s="3">
        <f t="shared" si="18"/>
        <v>0</v>
      </c>
      <c r="S40" s="3">
        <f t="shared" si="18"/>
        <v>1</v>
      </c>
      <c r="T40" s="3">
        <f t="shared" si="18"/>
        <v>1</v>
      </c>
      <c r="U40" s="3">
        <f>IF(U39=U2,1,0)</f>
        <v>0</v>
      </c>
      <c r="V4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9</v>
      </c>
      <c r="W40" s="7"/>
      <c r="X40" s="8">
        <v>45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</row>
    <row r="41" spans="1:156" s="4" customFormat="1" x14ac:dyDescent="0.25">
      <c r="A41" s="6" t="s">
        <v>108</v>
      </c>
      <c r="B41" s="5" t="s">
        <v>23</v>
      </c>
      <c r="C41" s="5" t="s">
        <v>24</v>
      </c>
      <c r="D41" s="5" t="s">
        <v>0</v>
      </c>
      <c r="E41" s="5" t="s">
        <v>0</v>
      </c>
      <c r="F41" s="5" t="s">
        <v>23</v>
      </c>
      <c r="G41" s="5" t="s">
        <v>23</v>
      </c>
      <c r="H41" s="5" t="s">
        <v>0</v>
      </c>
      <c r="I41" s="5" t="s">
        <v>0</v>
      </c>
      <c r="J41" s="5" t="s">
        <v>23</v>
      </c>
      <c r="K41" s="5" t="s">
        <v>0</v>
      </c>
      <c r="L41" s="5" t="s">
        <v>25</v>
      </c>
      <c r="M41" s="5" t="s">
        <v>25</v>
      </c>
      <c r="N41" s="5" t="s">
        <v>0</v>
      </c>
      <c r="O41" s="5" t="s">
        <v>25</v>
      </c>
      <c r="P41" s="5" t="s">
        <v>0</v>
      </c>
      <c r="Q41" s="5" t="s">
        <v>23</v>
      </c>
      <c r="R41" s="5" t="s">
        <v>23</v>
      </c>
      <c r="S41" s="5" t="s">
        <v>0</v>
      </c>
      <c r="T41" s="5" t="s">
        <v>0</v>
      </c>
      <c r="U41" s="5" t="s">
        <v>24</v>
      </c>
      <c r="V41" s="8"/>
      <c r="W41" s="6"/>
      <c r="X41" s="9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</row>
    <row r="42" spans="1:156" s="1" customFormat="1" x14ac:dyDescent="0.25">
      <c r="A42" s="7"/>
      <c r="B42" s="3">
        <f>IF(B41=B2,1,0)</f>
        <v>1</v>
      </c>
      <c r="C42" s="3">
        <f t="shared" ref="C42:U42" si="19">IF(C41=C2,1,0)</f>
        <v>1</v>
      </c>
      <c r="D42" s="3">
        <f t="shared" si="19"/>
        <v>1</v>
      </c>
      <c r="E42" s="3">
        <f t="shared" si="19"/>
        <v>0</v>
      </c>
      <c r="F42" s="3">
        <f t="shared" si="19"/>
        <v>1</v>
      </c>
      <c r="G42" s="3">
        <f t="shared" si="19"/>
        <v>0</v>
      </c>
      <c r="H42" s="3">
        <f t="shared" si="19"/>
        <v>0</v>
      </c>
      <c r="I42" s="3">
        <f t="shared" si="19"/>
        <v>1</v>
      </c>
      <c r="J42" s="3">
        <f t="shared" si="19"/>
        <v>1</v>
      </c>
      <c r="K42" s="3">
        <f t="shared" si="19"/>
        <v>1</v>
      </c>
      <c r="L42" s="3">
        <f t="shared" si="19"/>
        <v>0</v>
      </c>
      <c r="M42" s="3">
        <f t="shared" si="19"/>
        <v>0</v>
      </c>
      <c r="N42" s="3">
        <f t="shared" si="19"/>
        <v>0</v>
      </c>
      <c r="O42" s="3">
        <f t="shared" si="19"/>
        <v>1</v>
      </c>
      <c r="P42" s="3">
        <f t="shared" si="19"/>
        <v>0</v>
      </c>
      <c r="Q42" s="3">
        <f t="shared" si="19"/>
        <v>1</v>
      </c>
      <c r="R42" s="3">
        <f t="shared" si="19"/>
        <v>0</v>
      </c>
      <c r="S42" s="3">
        <f t="shared" si="19"/>
        <v>1</v>
      </c>
      <c r="T42" s="3">
        <f t="shared" si="19"/>
        <v>0</v>
      </c>
      <c r="U42" s="3">
        <f t="shared" si="19"/>
        <v>0</v>
      </c>
      <c r="V4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42" s="7"/>
      <c r="X42" s="8">
        <v>50</v>
      </c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</row>
    <row r="43" spans="1:156" s="4" customFormat="1" x14ac:dyDescent="0.25">
      <c r="A43" s="6" t="s">
        <v>109</v>
      </c>
      <c r="B43" s="5" t="s">
        <v>0</v>
      </c>
      <c r="C43" s="5" t="s">
        <v>24</v>
      </c>
      <c r="D43" s="5" t="s">
        <v>0</v>
      </c>
      <c r="E43" s="5" t="s">
        <v>25</v>
      </c>
      <c r="F43" s="5" t="s">
        <v>23</v>
      </c>
      <c r="G43" s="5" t="s">
        <v>0</v>
      </c>
      <c r="H43" s="5" t="s">
        <v>24</v>
      </c>
      <c r="I43" s="5" t="s">
        <v>0</v>
      </c>
      <c r="J43" s="5" t="s">
        <v>23</v>
      </c>
      <c r="K43" s="5" t="s">
        <v>23</v>
      </c>
      <c r="L43" s="5" t="s">
        <v>24</v>
      </c>
      <c r="M43" s="5" t="s">
        <v>23</v>
      </c>
      <c r="N43" s="5" t="s">
        <v>23</v>
      </c>
      <c r="O43" s="5" t="s">
        <v>23</v>
      </c>
      <c r="P43" s="5" t="s">
        <v>0</v>
      </c>
      <c r="Q43" s="5" t="s">
        <v>0</v>
      </c>
      <c r="R43" s="5" t="s">
        <v>23</v>
      </c>
      <c r="S43" s="5" t="s">
        <v>0</v>
      </c>
      <c r="T43" s="5" t="s">
        <v>23</v>
      </c>
      <c r="U43" s="5" t="s">
        <v>27</v>
      </c>
      <c r="V43" s="8"/>
      <c r="W43" s="6"/>
      <c r="X43" s="9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</row>
    <row r="44" spans="1:156" s="1" customFormat="1" x14ac:dyDescent="0.25">
      <c r="A44" s="7"/>
      <c r="B44" s="3">
        <f>IF(B43=B2,1,0)</f>
        <v>0</v>
      </c>
      <c r="C44" s="3">
        <f t="shared" ref="C44:U44" si="20">IF(C43=C2,1,0)</f>
        <v>1</v>
      </c>
      <c r="D44" s="3">
        <f t="shared" si="20"/>
        <v>1</v>
      </c>
      <c r="E44" s="3">
        <f t="shared" si="20"/>
        <v>1</v>
      </c>
      <c r="F44" s="3">
        <f t="shared" si="20"/>
        <v>1</v>
      </c>
      <c r="G44" s="3">
        <f t="shared" si="20"/>
        <v>1</v>
      </c>
      <c r="H44" s="3">
        <f t="shared" si="20"/>
        <v>0</v>
      </c>
      <c r="I44" s="3">
        <f t="shared" si="20"/>
        <v>1</v>
      </c>
      <c r="J44" s="3">
        <f t="shared" si="20"/>
        <v>1</v>
      </c>
      <c r="K44" s="3">
        <f t="shared" si="20"/>
        <v>0</v>
      </c>
      <c r="L44" s="3">
        <f t="shared" si="20"/>
        <v>1</v>
      </c>
      <c r="M44" s="3">
        <f t="shared" si="20"/>
        <v>1</v>
      </c>
      <c r="N44" s="3">
        <f t="shared" si="20"/>
        <v>0</v>
      </c>
      <c r="O44" s="3">
        <f t="shared" si="20"/>
        <v>0</v>
      </c>
      <c r="P44" s="3">
        <f t="shared" si="20"/>
        <v>0</v>
      </c>
      <c r="Q44" s="3">
        <f t="shared" si="20"/>
        <v>0</v>
      </c>
      <c r="R44" s="3">
        <f t="shared" si="20"/>
        <v>0</v>
      </c>
      <c r="S44" s="3">
        <f t="shared" si="20"/>
        <v>1</v>
      </c>
      <c r="T44" s="3">
        <f t="shared" si="20"/>
        <v>0</v>
      </c>
      <c r="U44" s="3">
        <f t="shared" si="20"/>
        <v>0</v>
      </c>
      <c r="V4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44" s="7"/>
      <c r="X44" s="8">
        <v>50</v>
      </c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</row>
    <row r="45" spans="1:156" s="4" customFormat="1" x14ac:dyDescent="0.25">
      <c r="A45" s="6" t="s">
        <v>110</v>
      </c>
      <c r="B45" s="5" t="s">
        <v>23</v>
      </c>
      <c r="C45" s="5" t="s">
        <v>24</v>
      </c>
      <c r="D45" s="5" t="s">
        <v>25</v>
      </c>
      <c r="E45" s="5" t="s">
        <v>25</v>
      </c>
      <c r="F45" s="5" t="s">
        <v>23</v>
      </c>
      <c r="G45" s="5" t="s">
        <v>24</v>
      </c>
      <c r="H45" s="5" t="s">
        <v>25</v>
      </c>
      <c r="I45" s="5" t="s">
        <v>0</v>
      </c>
      <c r="J45" s="5" t="s">
        <v>23</v>
      </c>
      <c r="K45" s="5" t="s">
        <v>0</v>
      </c>
      <c r="L45" s="5" t="s">
        <v>24</v>
      </c>
      <c r="M45" s="5" t="s">
        <v>23</v>
      </c>
      <c r="N45" s="5" t="s">
        <v>23</v>
      </c>
      <c r="O45" s="5" t="s">
        <v>25</v>
      </c>
      <c r="P45" s="5" t="s">
        <v>25</v>
      </c>
      <c r="Q45" s="5" t="s">
        <v>25</v>
      </c>
      <c r="R45" s="5" t="s">
        <v>0</v>
      </c>
      <c r="S45" s="5" t="s">
        <v>23</v>
      </c>
      <c r="T45" s="5" t="s">
        <v>23</v>
      </c>
      <c r="U45" s="5" t="s">
        <v>25</v>
      </c>
      <c r="V45" s="8"/>
      <c r="W45" s="6"/>
      <c r="X45" s="9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</row>
    <row r="46" spans="1:156" s="1" customFormat="1" x14ac:dyDescent="0.25">
      <c r="A46" s="7"/>
      <c r="B46" s="3">
        <f>IF(B45=B2,1,0)</f>
        <v>1</v>
      </c>
      <c r="C46" s="3">
        <f t="shared" ref="C46:U46" si="21">IF(C45=C2,1,0)</f>
        <v>1</v>
      </c>
      <c r="D46" s="3">
        <f t="shared" si="21"/>
        <v>0</v>
      </c>
      <c r="E46" s="3">
        <f t="shared" si="21"/>
        <v>1</v>
      </c>
      <c r="F46" s="3">
        <f t="shared" si="21"/>
        <v>1</v>
      </c>
      <c r="G46" s="3">
        <f t="shared" si="21"/>
        <v>0</v>
      </c>
      <c r="H46" s="3">
        <f t="shared" si="21"/>
        <v>0</v>
      </c>
      <c r="I46" s="3">
        <f t="shared" si="21"/>
        <v>1</v>
      </c>
      <c r="J46" s="3">
        <f t="shared" si="21"/>
        <v>1</v>
      </c>
      <c r="K46" s="3">
        <f t="shared" si="21"/>
        <v>1</v>
      </c>
      <c r="L46" s="3">
        <f t="shared" si="21"/>
        <v>1</v>
      </c>
      <c r="M46" s="3">
        <f t="shared" si="21"/>
        <v>1</v>
      </c>
      <c r="N46" s="3">
        <f t="shared" si="21"/>
        <v>0</v>
      </c>
      <c r="O46" s="3">
        <f t="shared" si="21"/>
        <v>1</v>
      </c>
      <c r="P46" s="3">
        <f t="shared" si="21"/>
        <v>1</v>
      </c>
      <c r="Q46" s="3">
        <f t="shared" si="21"/>
        <v>0</v>
      </c>
      <c r="R46" s="3">
        <f t="shared" si="21"/>
        <v>0</v>
      </c>
      <c r="S46" s="3">
        <f t="shared" si="21"/>
        <v>0</v>
      </c>
      <c r="T46" s="3">
        <f t="shared" si="21"/>
        <v>0</v>
      </c>
      <c r="U46" s="3">
        <f t="shared" si="21"/>
        <v>0</v>
      </c>
      <c r="V4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11</v>
      </c>
      <c r="W46" s="7"/>
      <c r="X46" s="8">
        <v>55</v>
      </c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</row>
    <row r="47" spans="1:156" s="4" customFormat="1" x14ac:dyDescent="0.25">
      <c r="A47" s="6" t="s">
        <v>111</v>
      </c>
      <c r="B47" s="5" t="s">
        <v>0</v>
      </c>
      <c r="C47" s="5" t="s">
        <v>24</v>
      </c>
      <c r="D47" s="5" t="s">
        <v>0</v>
      </c>
      <c r="E47" s="5" t="s">
        <v>0</v>
      </c>
      <c r="F47" s="5" t="s">
        <v>0</v>
      </c>
      <c r="G47" s="5" t="s">
        <v>24</v>
      </c>
      <c r="H47" s="5" t="s">
        <v>0</v>
      </c>
      <c r="I47" s="5" t="s">
        <v>24</v>
      </c>
      <c r="J47" s="5" t="s">
        <v>0</v>
      </c>
      <c r="K47" s="5" t="s">
        <v>0</v>
      </c>
      <c r="L47" s="5" t="s">
        <v>24</v>
      </c>
      <c r="M47" s="5" t="s">
        <v>24</v>
      </c>
      <c r="N47" s="5" t="s">
        <v>23</v>
      </c>
      <c r="O47" s="5" t="s">
        <v>25</v>
      </c>
      <c r="P47" s="5" t="s">
        <v>25</v>
      </c>
      <c r="Q47" s="5" t="s">
        <v>23</v>
      </c>
      <c r="R47" s="5" t="s">
        <v>0</v>
      </c>
      <c r="S47" s="5" t="s">
        <v>23</v>
      </c>
      <c r="T47" s="5" t="s">
        <v>0</v>
      </c>
      <c r="U47" s="5" t="s">
        <v>23</v>
      </c>
      <c r="V47" s="8"/>
      <c r="W47" s="6"/>
      <c r="X47" s="9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</row>
    <row r="48" spans="1:156" s="1" customFormat="1" x14ac:dyDescent="0.25">
      <c r="A48" s="7"/>
      <c r="B48" s="3">
        <f>IF(B47=B2,1,0)</f>
        <v>0</v>
      </c>
      <c r="C48" s="3">
        <f t="shared" ref="C48:T48" si="22">IF(C47=C2,1,0)</f>
        <v>1</v>
      </c>
      <c r="D48" s="3">
        <f t="shared" si="22"/>
        <v>1</v>
      </c>
      <c r="E48" s="3">
        <f t="shared" si="22"/>
        <v>0</v>
      </c>
      <c r="F48" s="3">
        <f t="shared" si="22"/>
        <v>0</v>
      </c>
      <c r="G48" s="3">
        <f t="shared" si="22"/>
        <v>0</v>
      </c>
      <c r="H48" s="3">
        <f t="shared" si="22"/>
        <v>0</v>
      </c>
      <c r="I48" s="3">
        <f t="shared" si="22"/>
        <v>0</v>
      </c>
      <c r="J48" s="3">
        <f t="shared" si="22"/>
        <v>0</v>
      </c>
      <c r="K48" s="3">
        <f t="shared" si="22"/>
        <v>1</v>
      </c>
      <c r="L48" s="3">
        <f t="shared" si="22"/>
        <v>1</v>
      </c>
      <c r="M48" s="3">
        <f t="shared" si="22"/>
        <v>0</v>
      </c>
      <c r="N48" s="3">
        <f t="shared" si="22"/>
        <v>0</v>
      </c>
      <c r="O48" s="3">
        <f t="shared" si="22"/>
        <v>1</v>
      </c>
      <c r="P48" s="3">
        <f t="shared" si="22"/>
        <v>1</v>
      </c>
      <c r="Q48" s="3">
        <f t="shared" si="22"/>
        <v>1</v>
      </c>
      <c r="R48" s="3">
        <f t="shared" si="22"/>
        <v>0</v>
      </c>
      <c r="S48" s="3">
        <f t="shared" si="22"/>
        <v>0</v>
      </c>
      <c r="T48" s="3">
        <f t="shared" si="22"/>
        <v>0</v>
      </c>
      <c r="U48" s="3">
        <v>1</v>
      </c>
      <c r="V4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8</v>
      </c>
      <c r="W48" s="7"/>
      <c r="X48" s="8">
        <v>40</v>
      </c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</row>
    <row r="49" spans="1:156" s="4" customFormat="1" x14ac:dyDescent="0.25">
      <c r="A49" s="6" t="s">
        <v>112</v>
      </c>
      <c r="B49" s="5" t="s">
        <v>24</v>
      </c>
      <c r="C49" s="5" t="s">
        <v>24</v>
      </c>
      <c r="D49" s="5" t="s">
        <v>0</v>
      </c>
      <c r="E49" s="5" t="s">
        <v>0</v>
      </c>
      <c r="F49" s="5" t="s">
        <v>23</v>
      </c>
      <c r="G49" s="5" t="s">
        <v>23</v>
      </c>
      <c r="H49" s="5" t="s">
        <v>23</v>
      </c>
      <c r="I49" s="5" t="s">
        <v>0</v>
      </c>
      <c r="J49" s="5" t="s">
        <v>0</v>
      </c>
      <c r="K49" s="5" t="s">
        <v>23</v>
      </c>
      <c r="L49" s="5" t="s">
        <v>24</v>
      </c>
      <c r="M49" s="5" t="s">
        <v>25</v>
      </c>
      <c r="N49" s="5" t="s">
        <v>24</v>
      </c>
      <c r="O49" s="5" t="s">
        <v>0</v>
      </c>
      <c r="P49" s="5" t="s">
        <v>24</v>
      </c>
      <c r="Q49" s="5" t="s">
        <v>23</v>
      </c>
      <c r="R49" s="5" t="s">
        <v>23</v>
      </c>
      <c r="S49" s="5" t="s">
        <v>0</v>
      </c>
      <c r="T49" s="5" t="s">
        <v>25</v>
      </c>
      <c r="U49" s="5" t="s">
        <v>24</v>
      </c>
      <c r="V49" s="8"/>
      <c r="W49" s="6"/>
      <c r="X49" s="9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</row>
    <row r="50" spans="1:156" s="1" customFormat="1" x14ac:dyDescent="0.25">
      <c r="A50" s="7"/>
      <c r="B50" s="3">
        <f>IF(B49=B2,1,0)</f>
        <v>0</v>
      </c>
      <c r="C50" s="3">
        <f t="shared" ref="C50:U50" si="23">IF(C49=C2,1,0)</f>
        <v>1</v>
      </c>
      <c r="D50" s="3">
        <f t="shared" si="23"/>
        <v>1</v>
      </c>
      <c r="E50" s="3">
        <f t="shared" si="23"/>
        <v>0</v>
      </c>
      <c r="F50" s="3">
        <f t="shared" si="23"/>
        <v>1</v>
      </c>
      <c r="G50" s="3">
        <f t="shared" si="23"/>
        <v>0</v>
      </c>
      <c r="H50" s="3">
        <f t="shared" si="23"/>
        <v>1</v>
      </c>
      <c r="I50" s="3">
        <f t="shared" si="23"/>
        <v>1</v>
      </c>
      <c r="J50" s="3">
        <f t="shared" si="23"/>
        <v>0</v>
      </c>
      <c r="K50" s="3">
        <f t="shared" si="23"/>
        <v>0</v>
      </c>
      <c r="L50" s="3">
        <f t="shared" si="23"/>
        <v>1</v>
      </c>
      <c r="M50" s="3">
        <f t="shared" si="23"/>
        <v>0</v>
      </c>
      <c r="N50" s="3">
        <f t="shared" si="23"/>
        <v>1</v>
      </c>
      <c r="O50" s="3">
        <f t="shared" si="23"/>
        <v>0</v>
      </c>
      <c r="P50" s="3">
        <f t="shared" si="23"/>
        <v>0</v>
      </c>
      <c r="Q50" s="3">
        <f t="shared" si="23"/>
        <v>1</v>
      </c>
      <c r="R50" s="3">
        <f t="shared" si="23"/>
        <v>0</v>
      </c>
      <c r="S50" s="3">
        <f t="shared" si="23"/>
        <v>1</v>
      </c>
      <c r="T50" s="3">
        <f t="shared" si="23"/>
        <v>1</v>
      </c>
      <c r="U50" s="3">
        <f t="shared" si="23"/>
        <v>0</v>
      </c>
      <c r="V5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50" s="7"/>
      <c r="X50" s="8">
        <v>50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</row>
    <row r="51" spans="1:156" s="4" customFormat="1" x14ac:dyDescent="0.25">
      <c r="A51" s="6" t="s">
        <v>113</v>
      </c>
      <c r="B51" s="5" t="s">
        <v>0</v>
      </c>
      <c r="C51" s="5" t="s">
        <v>24</v>
      </c>
      <c r="D51" s="5" t="s">
        <v>0</v>
      </c>
      <c r="E51" s="5" t="s">
        <v>23</v>
      </c>
      <c r="F51" s="5" t="s">
        <v>23</v>
      </c>
      <c r="G51" s="5" t="s">
        <v>24</v>
      </c>
      <c r="H51" s="5" t="s">
        <v>23</v>
      </c>
      <c r="I51" s="5" t="s">
        <v>24</v>
      </c>
      <c r="J51" s="5" t="s">
        <v>23</v>
      </c>
      <c r="K51" s="5" t="s">
        <v>0</v>
      </c>
      <c r="L51" s="5" t="s">
        <v>24</v>
      </c>
      <c r="M51" s="5" t="s">
        <v>23</v>
      </c>
      <c r="N51" s="5" t="s">
        <v>24</v>
      </c>
      <c r="O51" s="5" t="s">
        <v>25</v>
      </c>
      <c r="P51" s="5" t="s">
        <v>25</v>
      </c>
      <c r="Q51" s="5" t="s">
        <v>24</v>
      </c>
      <c r="R51" s="5" t="s">
        <v>25</v>
      </c>
      <c r="S51" s="5" t="s">
        <v>24</v>
      </c>
      <c r="T51" s="5" t="s">
        <v>25</v>
      </c>
      <c r="U51" s="5" t="s">
        <v>23</v>
      </c>
      <c r="V51" s="8"/>
      <c r="W51" s="6"/>
      <c r="X51" s="9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</row>
    <row r="52" spans="1:156" s="1" customFormat="1" x14ac:dyDescent="0.25">
      <c r="A52" s="7"/>
      <c r="B52" s="3">
        <f>IF(B51=B2,1,0)</f>
        <v>0</v>
      </c>
      <c r="C52" s="3">
        <f t="shared" ref="C52:T52" si="24">IF(C51=C2,1,0)</f>
        <v>1</v>
      </c>
      <c r="D52" s="3">
        <f t="shared" si="24"/>
        <v>1</v>
      </c>
      <c r="E52" s="3">
        <f t="shared" si="24"/>
        <v>0</v>
      </c>
      <c r="F52" s="3">
        <f t="shared" si="24"/>
        <v>1</v>
      </c>
      <c r="G52" s="3">
        <f t="shared" si="24"/>
        <v>0</v>
      </c>
      <c r="H52" s="3">
        <f t="shared" si="24"/>
        <v>1</v>
      </c>
      <c r="I52" s="3">
        <f t="shared" si="24"/>
        <v>0</v>
      </c>
      <c r="J52" s="3">
        <f t="shared" si="24"/>
        <v>1</v>
      </c>
      <c r="K52" s="3">
        <f t="shared" si="24"/>
        <v>1</v>
      </c>
      <c r="L52" s="3">
        <f t="shared" si="24"/>
        <v>1</v>
      </c>
      <c r="M52" s="3">
        <f t="shared" si="24"/>
        <v>1</v>
      </c>
      <c r="N52" s="3">
        <f t="shared" si="24"/>
        <v>1</v>
      </c>
      <c r="O52" s="3">
        <f t="shared" si="24"/>
        <v>1</v>
      </c>
      <c r="P52" s="3">
        <f t="shared" si="24"/>
        <v>1</v>
      </c>
      <c r="Q52" s="3">
        <v>0</v>
      </c>
      <c r="R52" s="3">
        <f t="shared" si="24"/>
        <v>1</v>
      </c>
      <c r="S52" s="3">
        <f t="shared" si="24"/>
        <v>0</v>
      </c>
      <c r="T52" s="3">
        <f t="shared" si="24"/>
        <v>1</v>
      </c>
      <c r="U52" s="3">
        <v>1</v>
      </c>
      <c r="V5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14</v>
      </c>
      <c r="W52" s="7"/>
      <c r="X52" s="8">
        <v>70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</row>
    <row r="53" spans="1:156" s="4" customFormat="1" x14ac:dyDescent="0.25">
      <c r="A53" s="6" t="s">
        <v>114</v>
      </c>
      <c r="B53" s="5" t="s">
        <v>23</v>
      </c>
      <c r="C53" s="5" t="s">
        <v>25</v>
      </c>
      <c r="D53" s="5" t="s">
        <v>23</v>
      </c>
      <c r="E53" s="5" t="s">
        <v>25</v>
      </c>
      <c r="F53" s="5" t="s">
        <v>23</v>
      </c>
      <c r="G53" s="5" t="s">
        <v>24</v>
      </c>
      <c r="H53" s="5" t="s">
        <v>0</v>
      </c>
      <c r="I53" s="5" t="s">
        <v>0</v>
      </c>
      <c r="J53" s="5" t="s">
        <v>23</v>
      </c>
      <c r="K53" s="5" t="s">
        <v>25</v>
      </c>
      <c r="L53" s="5" t="s">
        <v>25</v>
      </c>
      <c r="M53" s="5" t="s">
        <v>25</v>
      </c>
      <c r="N53" s="5" t="s">
        <v>24</v>
      </c>
      <c r="O53" s="5" t="s">
        <v>0</v>
      </c>
      <c r="P53" s="5" t="s">
        <v>0</v>
      </c>
      <c r="Q53" s="5" t="s">
        <v>23</v>
      </c>
      <c r="R53" s="5" t="s">
        <v>25</v>
      </c>
      <c r="S53" s="5" t="s">
        <v>24</v>
      </c>
      <c r="T53" s="5" t="s">
        <v>25</v>
      </c>
      <c r="U53" s="5" t="s">
        <v>23</v>
      </c>
      <c r="V53" s="8"/>
      <c r="W53" s="6"/>
      <c r="X53" s="9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</row>
    <row r="54" spans="1:156" s="1" customFormat="1" x14ac:dyDescent="0.25">
      <c r="A54" s="7"/>
      <c r="B54" s="3">
        <f>IF(B53=B2,1,0)</f>
        <v>1</v>
      </c>
      <c r="C54" s="3">
        <f t="shared" ref="C54:T54" si="25">IF(C53=C2,1,0)</f>
        <v>0</v>
      </c>
      <c r="D54" s="3">
        <f t="shared" si="25"/>
        <v>0</v>
      </c>
      <c r="E54" s="3">
        <f t="shared" si="25"/>
        <v>1</v>
      </c>
      <c r="F54" s="3">
        <f t="shared" si="25"/>
        <v>1</v>
      </c>
      <c r="G54" s="3">
        <f t="shared" si="25"/>
        <v>0</v>
      </c>
      <c r="H54" s="3">
        <f t="shared" si="25"/>
        <v>0</v>
      </c>
      <c r="I54" s="3">
        <f t="shared" si="25"/>
        <v>1</v>
      </c>
      <c r="J54" s="3">
        <f t="shared" si="25"/>
        <v>1</v>
      </c>
      <c r="K54" s="3">
        <f t="shared" si="25"/>
        <v>0</v>
      </c>
      <c r="L54" s="3">
        <f t="shared" si="25"/>
        <v>0</v>
      </c>
      <c r="M54" s="3">
        <f t="shared" si="25"/>
        <v>0</v>
      </c>
      <c r="N54" s="3">
        <f t="shared" si="25"/>
        <v>1</v>
      </c>
      <c r="O54" s="3">
        <f t="shared" si="25"/>
        <v>0</v>
      </c>
      <c r="P54" s="3">
        <f t="shared" si="25"/>
        <v>0</v>
      </c>
      <c r="Q54" s="3">
        <f t="shared" si="25"/>
        <v>1</v>
      </c>
      <c r="R54" s="3">
        <f t="shared" si="25"/>
        <v>1</v>
      </c>
      <c r="S54" s="3">
        <f t="shared" si="25"/>
        <v>0</v>
      </c>
      <c r="T54" s="3">
        <f t="shared" si="25"/>
        <v>1</v>
      </c>
      <c r="U54" s="3">
        <v>1</v>
      </c>
      <c r="V54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10</v>
      </c>
      <c r="W54" s="7"/>
      <c r="X54" s="8">
        <v>50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</row>
    <row r="55" spans="1:156" s="4" customFormat="1" x14ac:dyDescent="0.25">
      <c r="A55" s="6" t="s">
        <v>115</v>
      </c>
      <c r="B55" s="5" t="s">
        <v>23</v>
      </c>
      <c r="C55" s="5" t="s">
        <v>24</v>
      </c>
      <c r="D55" s="5" t="s">
        <v>0</v>
      </c>
      <c r="E55" s="5" t="s">
        <v>23</v>
      </c>
      <c r="F55" s="5" t="s">
        <v>23</v>
      </c>
      <c r="G55" s="5" t="s">
        <v>23</v>
      </c>
      <c r="H55" s="5" t="s">
        <v>0</v>
      </c>
      <c r="I55" s="5" t="s">
        <v>0</v>
      </c>
      <c r="J55" s="5" t="s">
        <v>23</v>
      </c>
      <c r="K55" s="5" t="s">
        <v>0</v>
      </c>
      <c r="L55" s="5" t="s">
        <v>24</v>
      </c>
      <c r="M55" s="5" t="s">
        <v>23</v>
      </c>
      <c r="N55" s="5" t="s">
        <v>0</v>
      </c>
      <c r="O55" s="5" t="s">
        <v>25</v>
      </c>
      <c r="P55" s="5" t="s">
        <v>25</v>
      </c>
      <c r="Q55" s="5" t="s">
        <v>23</v>
      </c>
      <c r="R55" s="5" t="s">
        <v>24</v>
      </c>
      <c r="S55" s="5" t="s">
        <v>0</v>
      </c>
      <c r="T55" s="5" t="s">
        <v>23</v>
      </c>
      <c r="U55" s="5" t="s">
        <v>23</v>
      </c>
      <c r="V55" s="8"/>
      <c r="W55" s="6"/>
      <c r="X55" s="9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</row>
    <row r="56" spans="1:156" s="1" customFormat="1" x14ac:dyDescent="0.25">
      <c r="A56" s="7"/>
      <c r="B56" s="3">
        <f>IF(B55=B2,1,0)</f>
        <v>1</v>
      </c>
      <c r="C56" s="3">
        <f t="shared" ref="C56:T56" si="26">IF(C55=C2,1,0)</f>
        <v>1</v>
      </c>
      <c r="D56" s="3">
        <f t="shared" si="26"/>
        <v>1</v>
      </c>
      <c r="E56" s="3">
        <f t="shared" si="26"/>
        <v>0</v>
      </c>
      <c r="F56" s="3">
        <f t="shared" si="26"/>
        <v>1</v>
      </c>
      <c r="G56" s="3">
        <f t="shared" si="26"/>
        <v>0</v>
      </c>
      <c r="H56" s="3">
        <f t="shared" si="26"/>
        <v>0</v>
      </c>
      <c r="I56" s="3">
        <f t="shared" si="26"/>
        <v>1</v>
      </c>
      <c r="J56" s="3">
        <f t="shared" si="26"/>
        <v>1</v>
      </c>
      <c r="K56" s="3">
        <f t="shared" si="26"/>
        <v>1</v>
      </c>
      <c r="L56" s="3">
        <f t="shared" si="26"/>
        <v>1</v>
      </c>
      <c r="M56" s="3">
        <f t="shared" si="26"/>
        <v>1</v>
      </c>
      <c r="N56" s="3">
        <f t="shared" si="26"/>
        <v>0</v>
      </c>
      <c r="O56" s="3">
        <f t="shared" si="26"/>
        <v>1</v>
      </c>
      <c r="P56" s="3">
        <f t="shared" si="26"/>
        <v>1</v>
      </c>
      <c r="Q56" s="3">
        <f t="shared" si="26"/>
        <v>1</v>
      </c>
      <c r="R56" s="3">
        <f t="shared" si="26"/>
        <v>0</v>
      </c>
      <c r="S56" s="3">
        <f t="shared" si="26"/>
        <v>1</v>
      </c>
      <c r="T56" s="3">
        <f t="shared" si="26"/>
        <v>0</v>
      </c>
      <c r="U56" s="3">
        <v>1</v>
      </c>
      <c r="V56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14</v>
      </c>
      <c r="W56" s="7"/>
      <c r="X56" s="8">
        <v>70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</row>
    <row r="57" spans="1:156" s="4" customFormat="1" x14ac:dyDescent="0.25">
      <c r="A57" s="6" t="s">
        <v>116</v>
      </c>
      <c r="B57" s="5" t="s">
        <v>23</v>
      </c>
      <c r="C57" s="5" t="s">
        <v>24</v>
      </c>
      <c r="D57" s="5" t="s">
        <v>0</v>
      </c>
      <c r="E57" s="5" t="s">
        <v>25</v>
      </c>
      <c r="F57" s="5" t="s">
        <v>23</v>
      </c>
      <c r="G57" s="5" t="s">
        <v>25</v>
      </c>
      <c r="H57" s="5" t="s">
        <v>0</v>
      </c>
      <c r="I57" s="5" t="s">
        <v>24</v>
      </c>
      <c r="J57" s="5" t="s">
        <v>23</v>
      </c>
      <c r="K57" s="5" t="s">
        <v>0</v>
      </c>
      <c r="L57" s="5" t="s">
        <v>25</v>
      </c>
      <c r="M57" s="5" t="s">
        <v>0</v>
      </c>
      <c r="N57" s="5" t="s">
        <v>0</v>
      </c>
      <c r="O57" s="5" t="s">
        <v>24</v>
      </c>
      <c r="P57" s="5" t="s">
        <v>25</v>
      </c>
      <c r="Q57" s="5" t="s">
        <v>23</v>
      </c>
      <c r="R57" s="5" t="s">
        <v>25</v>
      </c>
      <c r="S57" s="5" t="s">
        <v>0</v>
      </c>
      <c r="T57" s="5" t="s">
        <v>25</v>
      </c>
      <c r="U57" s="5" t="s">
        <v>25</v>
      </c>
      <c r="V57" s="8"/>
      <c r="W57" s="6"/>
      <c r="X57" s="9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</row>
    <row r="58" spans="1:156" s="1" customFormat="1" x14ac:dyDescent="0.25">
      <c r="A58" s="7"/>
      <c r="B58" s="3">
        <f>IF(B57=B2,1,0)</f>
        <v>1</v>
      </c>
      <c r="C58" s="3">
        <f t="shared" ref="C58:U58" si="27">IF(C57=C2,1,0)</f>
        <v>1</v>
      </c>
      <c r="D58" s="3">
        <f t="shared" si="27"/>
        <v>1</v>
      </c>
      <c r="E58" s="3">
        <f t="shared" si="27"/>
        <v>1</v>
      </c>
      <c r="F58" s="3">
        <f t="shared" si="27"/>
        <v>1</v>
      </c>
      <c r="G58" s="3">
        <f t="shared" si="27"/>
        <v>0</v>
      </c>
      <c r="H58" s="3">
        <f t="shared" si="27"/>
        <v>0</v>
      </c>
      <c r="I58" s="3">
        <f t="shared" si="27"/>
        <v>0</v>
      </c>
      <c r="J58" s="3">
        <f t="shared" si="27"/>
        <v>1</v>
      </c>
      <c r="K58" s="3">
        <f t="shared" si="27"/>
        <v>1</v>
      </c>
      <c r="L58" s="3">
        <f t="shared" si="27"/>
        <v>0</v>
      </c>
      <c r="M58" s="3">
        <f t="shared" si="27"/>
        <v>0</v>
      </c>
      <c r="N58" s="3">
        <f t="shared" si="27"/>
        <v>0</v>
      </c>
      <c r="O58" s="3">
        <f t="shared" si="27"/>
        <v>0</v>
      </c>
      <c r="P58" s="3">
        <f t="shared" si="27"/>
        <v>1</v>
      </c>
      <c r="Q58" s="3">
        <f t="shared" si="27"/>
        <v>1</v>
      </c>
      <c r="R58" s="3">
        <f t="shared" si="27"/>
        <v>1</v>
      </c>
      <c r="S58" s="3">
        <f t="shared" si="27"/>
        <v>1</v>
      </c>
      <c r="T58" s="3">
        <f t="shared" si="27"/>
        <v>1</v>
      </c>
      <c r="U58" s="3">
        <f t="shared" si="27"/>
        <v>0</v>
      </c>
      <c r="V58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12</v>
      </c>
      <c r="W58" s="7"/>
      <c r="X58" s="8">
        <v>60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</row>
    <row r="59" spans="1:156" s="4" customFormat="1" x14ac:dyDescent="0.25">
      <c r="A59" s="6" t="s">
        <v>117</v>
      </c>
      <c r="B59" s="5" t="s">
        <v>23</v>
      </c>
      <c r="C59" s="5" t="s">
        <v>24</v>
      </c>
      <c r="D59" s="5" t="s">
        <v>25</v>
      </c>
      <c r="E59" s="5" t="s">
        <v>27</v>
      </c>
      <c r="F59" s="5" t="s">
        <v>23</v>
      </c>
      <c r="G59" s="5" t="s">
        <v>0</v>
      </c>
      <c r="H59" s="5" t="s">
        <v>23</v>
      </c>
      <c r="I59" s="5" t="s">
        <v>0</v>
      </c>
      <c r="J59" s="5" t="s">
        <v>23</v>
      </c>
      <c r="K59" s="5" t="s">
        <v>23</v>
      </c>
      <c r="L59" s="5" t="s">
        <v>24</v>
      </c>
      <c r="M59" s="5" t="s">
        <v>23</v>
      </c>
      <c r="N59" s="5" t="s">
        <v>0</v>
      </c>
      <c r="O59" s="5" t="s">
        <v>25</v>
      </c>
      <c r="P59" s="5" t="s">
        <v>23</v>
      </c>
      <c r="Q59" s="5" t="s">
        <v>25</v>
      </c>
      <c r="R59" s="5" t="s">
        <v>0</v>
      </c>
      <c r="S59" s="5" t="s">
        <v>0</v>
      </c>
      <c r="T59" s="5" t="s">
        <v>25</v>
      </c>
      <c r="U59" s="5" t="s">
        <v>26</v>
      </c>
      <c r="V59" s="8"/>
      <c r="W59" s="6"/>
      <c r="X59" s="9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</row>
    <row r="60" spans="1:156" s="1" customFormat="1" x14ac:dyDescent="0.25">
      <c r="A60" s="7"/>
      <c r="B60" s="3">
        <f>IF(B59=B2,1,0)</f>
        <v>1</v>
      </c>
      <c r="C60" s="3">
        <f t="shared" ref="C60:U60" si="28">IF(C59=C2,1,0)</f>
        <v>1</v>
      </c>
      <c r="D60" s="3">
        <f t="shared" si="28"/>
        <v>0</v>
      </c>
      <c r="E60" s="3">
        <f t="shared" si="28"/>
        <v>0</v>
      </c>
      <c r="F60" s="3">
        <f t="shared" si="28"/>
        <v>1</v>
      </c>
      <c r="G60" s="3">
        <f t="shared" si="28"/>
        <v>1</v>
      </c>
      <c r="H60" s="3">
        <f t="shared" si="28"/>
        <v>1</v>
      </c>
      <c r="I60" s="3">
        <f t="shared" si="28"/>
        <v>1</v>
      </c>
      <c r="J60" s="3">
        <f t="shared" si="28"/>
        <v>1</v>
      </c>
      <c r="K60" s="3">
        <f t="shared" si="28"/>
        <v>0</v>
      </c>
      <c r="L60" s="3">
        <f t="shared" si="28"/>
        <v>1</v>
      </c>
      <c r="M60" s="3">
        <f t="shared" si="28"/>
        <v>1</v>
      </c>
      <c r="N60" s="3">
        <f t="shared" si="28"/>
        <v>0</v>
      </c>
      <c r="O60" s="3">
        <f t="shared" si="28"/>
        <v>1</v>
      </c>
      <c r="P60" s="3">
        <f t="shared" si="28"/>
        <v>0</v>
      </c>
      <c r="Q60" s="3">
        <f t="shared" si="28"/>
        <v>0</v>
      </c>
      <c r="R60" s="3">
        <f t="shared" si="28"/>
        <v>0</v>
      </c>
      <c r="S60" s="3">
        <f t="shared" si="28"/>
        <v>1</v>
      </c>
      <c r="T60" s="3">
        <f t="shared" si="28"/>
        <v>1</v>
      </c>
      <c r="U60" s="3">
        <f t="shared" si="28"/>
        <v>1</v>
      </c>
      <c r="V60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13</v>
      </c>
      <c r="W60" s="7"/>
      <c r="X60" s="8">
        <v>65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</row>
    <row r="61" spans="1:156" s="4" customFormat="1" x14ac:dyDescent="0.25">
      <c r="A61" s="6" t="s">
        <v>118</v>
      </c>
      <c r="B61" s="5" t="s">
        <v>0</v>
      </c>
      <c r="C61" s="5" t="s">
        <v>24</v>
      </c>
      <c r="D61" s="5" t="s">
        <v>0</v>
      </c>
      <c r="E61" s="5" t="s">
        <v>25</v>
      </c>
      <c r="F61" s="5" t="s">
        <v>23</v>
      </c>
      <c r="G61" s="5" t="s">
        <v>0</v>
      </c>
      <c r="H61" s="5" t="s">
        <v>23</v>
      </c>
      <c r="I61" s="5" t="s">
        <v>24</v>
      </c>
      <c r="J61" s="5" t="s">
        <v>0</v>
      </c>
      <c r="K61" s="5" t="s">
        <v>0</v>
      </c>
      <c r="L61" s="5" t="s">
        <v>24</v>
      </c>
      <c r="M61" s="5" t="s">
        <v>23</v>
      </c>
      <c r="N61" s="5" t="s">
        <v>24</v>
      </c>
      <c r="O61" s="5" t="s">
        <v>0</v>
      </c>
      <c r="P61" s="5" t="s">
        <v>24</v>
      </c>
      <c r="Q61" s="5" t="s">
        <v>23</v>
      </c>
      <c r="R61" s="5" t="s">
        <v>0</v>
      </c>
      <c r="S61" s="5" t="s">
        <v>24</v>
      </c>
      <c r="T61" s="5" t="s">
        <v>25</v>
      </c>
      <c r="U61" s="5" t="s">
        <v>26</v>
      </c>
      <c r="V61" s="8"/>
      <c r="W61" s="6"/>
      <c r="X61" s="9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</row>
    <row r="62" spans="1:156" s="1" customFormat="1" x14ac:dyDescent="0.25">
      <c r="A62" s="7"/>
      <c r="B62" s="3">
        <f>IF(B61=B6,1,0)</f>
        <v>0</v>
      </c>
      <c r="C62" s="3">
        <v>1</v>
      </c>
      <c r="D62" s="3">
        <v>1</v>
      </c>
      <c r="E62" s="3">
        <f t="shared" ref="E62:S62" si="29">IF(E61=E6,1,0)</f>
        <v>0</v>
      </c>
      <c r="F62" s="3">
        <v>1</v>
      </c>
      <c r="G62" s="3">
        <v>1</v>
      </c>
      <c r="H62" s="3">
        <v>1</v>
      </c>
      <c r="I62" s="3">
        <f t="shared" si="29"/>
        <v>0</v>
      </c>
      <c r="J62" s="3">
        <f t="shared" si="29"/>
        <v>0</v>
      </c>
      <c r="K62" s="3">
        <v>1</v>
      </c>
      <c r="L62" s="3">
        <v>1</v>
      </c>
      <c r="M62" s="3">
        <f t="shared" si="29"/>
        <v>0</v>
      </c>
      <c r="N62" s="3">
        <v>1</v>
      </c>
      <c r="O62" s="3">
        <f t="shared" si="29"/>
        <v>0</v>
      </c>
      <c r="P62" s="3">
        <v>1</v>
      </c>
      <c r="Q62" s="3">
        <v>1</v>
      </c>
      <c r="R62" s="3">
        <f t="shared" si="29"/>
        <v>0</v>
      </c>
      <c r="S62" s="3">
        <f t="shared" si="29"/>
        <v>0</v>
      </c>
      <c r="T62" s="3">
        <v>1</v>
      </c>
      <c r="U62" s="3">
        <v>1</v>
      </c>
      <c r="V62" s="8">
        <f>SUM(Table36[[#This Row],[No. 1]]+Table36[[#This Row],[No. 2 ]]+Table36[[#This Row],[No. 3 ]]+Table36[[#This Row],[No. 4 ]]+Table36[[#This Row],[No.5]]+Table36[[#This Row],[No. 6 ]])+Table36[[#This Row],[No. 7 ]]+Table36[[#This Row],[No. 8 ]]+Table36[[#This Row],[No. 9 ]]+Table36[[#This Row],[No. 10 ]]+Table36[[#This Row],[No. 11]]+Table36[[#This Row],[No. 12]]+Table36[[#This Row],[No. 13]]+Table36[[#This Row],[No. 14 ]]+Table36[[#This Row],[No. 15 ]]+Table36[[#This Row],[No. 16 ]]+Table36[[#This Row],[No. 17 ]]+Table36[[#This Row],[No. 18 ]]+Table36[[#This Row],[NO. 19 ]]+Table36[[#This Row],[No. 20 ]]</f>
        <v>12</v>
      </c>
      <c r="W62" s="7"/>
      <c r="X62" s="8">
        <v>60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</row>
    <row r="63" spans="1:156" x14ac:dyDescent="0.25">
      <c r="A63" t="s">
        <v>30</v>
      </c>
      <c r="B63" s="2">
        <f>SUM(B4+B6+B8+B10+B12+B14+B16+B18+B20+B22+B24+B26+B28+B30+B32+B34+B36+B38+B40+B42+B44+B46+B48+B50+B52+B54+B56+B58+B60+B62)</f>
        <v>18</v>
      </c>
      <c r="C63" s="2">
        <f t="shared" ref="C63:U63" si="30">SUM(C4+C6+C8+C10+C12+C14+C16+C18+C20+C22+C24+C26+C28+C30+C32+C34+C36+C38+C40+C42+C44+C46+C48+C50+C52+C54+C56+C58+C60+C62)</f>
        <v>22</v>
      </c>
      <c r="D63" s="2">
        <f t="shared" si="30"/>
        <v>18</v>
      </c>
      <c r="E63" s="2">
        <f t="shared" si="30"/>
        <v>9</v>
      </c>
      <c r="F63" s="2">
        <f t="shared" si="30"/>
        <v>21</v>
      </c>
      <c r="G63" s="2">
        <f t="shared" si="30"/>
        <v>10</v>
      </c>
      <c r="H63" s="2">
        <f t="shared" si="30"/>
        <v>13</v>
      </c>
      <c r="I63" s="2">
        <f t="shared" si="30"/>
        <v>21</v>
      </c>
      <c r="J63" s="2">
        <f t="shared" si="30"/>
        <v>18</v>
      </c>
      <c r="K63" s="2">
        <f t="shared" si="30"/>
        <v>21</v>
      </c>
      <c r="L63" s="2">
        <f t="shared" si="30"/>
        <v>17</v>
      </c>
      <c r="M63" s="2">
        <f t="shared" si="30"/>
        <v>11</v>
      </c>
      <c r="N63" s="2">
        <f t="shared" si="30"/>
        <v>13</v>
      </c>
      <c r="O63" s="2">
        <f t="shared" si="30"/>
        <v>16</v>
      </c>
      <c r="P63" s="2">
        <f t="shared" si="30"/>
        <v>13</v>
      </c>
      <c r="Q63" s="2">
        <f t="shared" si="30"/>
        <v>19</v>
      </c>
      <c r="R63" s="2">
        <f t="shared" si="30"/>
        <v>9</v>
      </c>
      <c r="S63" s="2">
        <f t="shared" si="30"/>
        <v>19</v>
      </c>
      <c r="T63" s="2">
        <f t="shared" si="30"/>
        <v>15</v>
      </c>
      <c r="U63" s="2">
        <f t="shared" si="30"/>
        <v>18</v>
      </c>
      <c r="V63" s="39"/>
    </row>
    <row r="64" spans="1:156" x14ac:dyDescent="0.25">
      <c r="F64" s="1"/>
      <c r="G64" s="1"/>
      <c r="H64" s="1"/>
    </row>
    <row r="65" spans="4:8" x14ac:dyDescent="0.25">
      <c r="F65" s="1"/>
      <c r="G65" s="1"/>
      <c r="H65" s="1"/>
    </row>
    <row r="66" spans="4:8" x14ac:dyDescent="0.25">
      <c r="D66" t="s">
        <v>35</v>
      </c>
      <c r="F66">
        <f>SUM(X4:X62)</f>
        <v>1605</v>
      </c>
    </row>
    <row r="67" spans="4:8" x14ac:dyDescent="0.25">
      <c r="D67" t="s">
        <v>31</v>
      </c>
      <c r="F67">
        <f>AVERAGE(X4:X62)</f>
        <v>53.5</v>
      </c>
    </row>
    <row r="68" spans="4:8" x14ac:dyDescent="0.25">
      <c r="D68" s="10" t="s">
        <v>32</v>
      </c>
      <c r="F68">
        <v>70</v>
      </c>
    </row>
    <row r="69" spans="4:8" x14ac:dyDescent="0.25">
      <c r="D69" t="s">
        <v>33</v>
      </c>
      <c r="F69">
        <v>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="68" zoomScaleNormal="68" workbookViewId="0">
      <selection activeCell="H12" sqref="H12"/>
    </sheetView>
  </sheetViews>
  <sheetFormatPr defaultRowHeight="15" x14ac:dyDescent="0.25"/>
  <cols>
    <col min="7" max="7" width="17.140625" customWidth="1"/>
    <col min="8" max="8" width="11.5703125" customWidth="1"/>
    <col min="15" max="15" width="17" customWidth="1"/>
  </cols>
  <sheetData>
    <row r="1" spans="1:15" x14ac:dyDescent="0.25">
      <c r="A1" s="31" t="s">
        <v>67</v>
      </c>
      <c r="B1" s="31" t="s">
        <v>68</v>
      </c>
      <c r="D1" s="11" t="s">
        <v>36</v>
      </c>
      <c r="E1" s="12"/>
      <c r="F1" s="13"/>
      <c r="G1" s="13"/>
      <c r="H1" s="13"/>
      <c r="I1" s="13"/>
      <c r="J1" s="13"/>
      <c r="K1" s="13" t="s">
        <v>37</v>
      </c>
      <c r="L1" s="13"/>
      <c r="M1" s="13"/>
      <c r="N1" s="13"/>
      <c r="O1" s="13"/>
    </row>
    <row r="2" spans="1:15" x14ac:dyDescent="0.25">
      <c r="A2" s="31">
        <v>50</v>
      </c>
      <c r="B2" s="31">
        <v>60</v>
      </c>
      <c r="D2" s="36" t="s">
        <v>38</v>
      </c>
      <c r="E2" s="36"/>
      <c r="F2" s="14" t="s">
        <v>39</v>
      </c>
      <c r="G2" s="36" t="s">
        <v>40</v>
      </c>
      <c r="H2" s="36" t="s">
        <v>41</v>
      </c>
      <c r="I2" s="36" t="s">
        <v>42</v>
      </c>
      <c r="J2" s="13"/>
      <c r="K2" s="36" t="s">
        <v>43</v>
      </c>
      <c r="L2" s="36" t="s">
        <v>41</v>
      </c>
      <c r="M2" s="36"/>
      <c r="N2" s="36" t="s">
        <v>44</v>
      </c>
      <c r="O2" s="36"/>
    </row>
    <row r="3" spans="1:15" x14ac:dyDescent="0.25">
      <c r="A3" s="31">
        <v>25</v>
      </c>
      <c r="B3" s="31">
        <v>40</v>
      </c>
      <c r="D3" s="15" t="s">
        <v>45</v>
      </c>
      <c r="E3" s="15" t="s">
        <v>46</v>
      </c>
      <c r="F3" s="15" t="s">
        <v>47</v>
      </c>
      <c r="G3" s="37"/>
      <c r="H3" s="37"/>
      <c r="I3" s="37"/>
      <c r="J3" s="13"/>
      <c r="K3" s="38"/>
      <c r="L3" s="14" t="s">
        <v>48</v>
      </c>
      <c r="M3" s="14" t="s">
        <v>49</v>
      </c>
      <c r="N3" s="14" t="s">
        <v>48</v>
      </c>
      <c r="O3" s="14" t="s">
        <v>49</v>
      </c>
    </row>
    <row r="4" spans="1:15" x14ac:dyDescent="0.25">
      <c r="A4" s="31">
        <v>40</v>
      </c>
      <c r="B4" s="31">
        <v>50</v>
      </c>
      <c r="D4" s="2">
        <f>A2</f>
        <v>50</v>
      </c>
      <c r="E4" s="2">
        <f>B2</f>
        <v>60</v>
      </c>
      <c r="F4" s="2">
        <f>E4-D4</f>
        <v>10</v>
      </c>
      <c r="G4" s="2">
        <f>100-D4</f>
        <v>50</v>
      </c>
      <c r="H4" s="17">
        <v>0</v>
      </c>
      <c r="I4" s="17">
        <f>H4*100</f>
        <v>0</v>
      </c>
      <c r="K4" s="32">
        <v>1</v>
      </c>
      <c r="L4" s="35">
        <f>H4</f>
        <v>0</v>
      </c>
      <c r="M4" s="18" t="str">
        <f>IF(AND(H4&lt;0.3),"Rendah",IF(AND(H4&gt;=0.3,H4&lt;0.7),"Sedang",IF(AND(H4&gt;=0.7),"Tinggi")))</f>
        <v>Rendah</v>
      </c>
      <c r="N4" s="35">
        <f>I4</f>
        <v>0</v>
      </c>
      <c r="O4" s="2" t="str">
        <f t="shared" ref="O4:O33" si="0">IF(AND(N4&lt;=40),"Tidak Efektif",IF(AND(N4&gt;=41,N4&lt;=55),"Kurang Efektif",IF(AND(N4&gt;=56,N4&lt;=75),"Cukup Efektif",IF(AND(N4&gt;=76),"Efektif"))))</f>
        <v>Tidak Efektif</v>
      </c>
    </row>
    <row r="5" spans="1:15" x14ac:dyDescent="0.25">
      <c r="A5" s="31">
        <v>50</v>
      </c>
      <c r="B5" s="31">
        <v>65</v>
      </c>
      <c r="D5" s="2">
        <f t="shared" ref="D5:D33" si="1">A3</f>
        <v>25</v>
      </c>
      <c r="E5" s="2">
        <f t="shared" ref="E5:E33" si="2">B3</f>
        <v>40</v>
      </c>
      <c r="F5" s="2">
        <f t="shared" ref="F5:F33" si="3">E5-D5</f>
        <v>15</v>
      </c>
      <c r="G5" s="2">
        <f>100-D5</f>
        <v>75</v>
      </c>
      <c r="H5" s="19">
        <f>F5/G5</f>
        <v>0.2</v>
      </c>
      <c r="I5" s="19">
        <f>H5*100</f>
        <v>20</v>
      </c>
      <c r="K5" s="33">
        <v>2</v>
      </c>
      <c r="L5" s="35">
        <f t="shared" ref="L5:L32" si="4">H5</f>
        <v>0.2</v>
      </c>
      <c r="M5" s="20" t="str">
        <f t="shared" ref="M5:M33" si="5">IF(AND(H5&lt;0.3),"Rendah",IF(AND(H5&gt;=0.3,H5&lt;0.7),"Sedang",IF(AND(H5&gt;=0.7),"Tinggi")))</f>
        <v>Rendah</v>
      </c>
      <c r="N5" s="35">
        <f t="shared" ref="N5:N33" si="6">I5</f>
        <v>20</v>
      </c>
      <c r="O5" s="2" t="str">
        <f t="shared" si="0"/>
        <v>Tidak Efektif</v>
      </c>
    </row>
    <row r="6" spans="1:15" x14ac:dyDescent="0.25">
      <c r="A6" s="31">
        <v>30</v>
      </c>
      <c r="B6" s="31">
        <v>55</v>
      </c>
      <c r="D6" s="2">
        <f t="shared" si="1"/>
        <v>40</v>
      </c>
      <c r="E6" s="2">
        <f t="shared" si="2"/>
        <v>50</v>
      </c>
      <c r="F6" s="2">
        <f t="shared" si="3"/>
        <v>10</v>
      </c>
      <c r="G6" s="2">
        <f t="shared" ref="G6:G33" si="7">100-D6</f>
        <v>60</v>
      </c>
      <c r="H6" s="19">
        <v>0</v>
      </c>
      <c r="I6" s="19">
        <f t="shared" ref="I6:I33" si="8">H6*100</f>
        <v>0</v>
      </c>
      <c r="K6" s="33">
        <v>3</v>
      </c>
      <c r="L6" s="35">
        <f t="shared" si="4"/>
        <v>0</v>
      </c>
      <c r="M6" s="20" t="str">
        <f t="shared" si="5"/>
        <v>Rendah</v>
      </c>
      <c r="N6" s="35">
        <f t="shared" si="6"/>
        <v>0</v>
      </c>
      <c r="O6" s="2" t="str">
        <f t="shared" si="0"/>
        <v>Tidak Efektif</v>
      </c>
    </row>
    <row r="7" spans="1:15" x14ac:dyDescent="0.25">
      <c r="A7" s="31">
        <v>50</v>
      </c>
      <c r="B7" s="31">
        <v>60</v>
      </c>
      <c r="D7" s="2">
        <f t="shared" si="1"/>
        <v>50</v>
      </c>
      <c r="E7" s="2">
        <f t="shared" si="2"/>
        <v>65</v>
      </c>
      <c r="F7" s="2">
        <f t="shared" si="3"/>
        <v>15</v>
      </c>
      <c r="G7" s="2">
        <f t="shared" si="7"/>
        <v>50</v>
      </c>
      <c r="H7" s="19">
        <f>F7/G7</f>
        <v>0.3</v>
      </c>
      <c r="I7" s="19">
        <f t="shared" si="8"/>
        <v>30</v>
      </c>
      <c r="K7" s="33">
        <v>4</v>
      </c>
      <c r="L7" s="35">
        <f t="shared" si="4"/>
        <v>0.3</v>
      </c>
      <c r="M7" s="20" t="str">
        <f t="shared" si="5"/>
        <v>Sedang</v>
      </c>
      <c r="N7" s="35">
        <f t="shared" si="6"/>
        <v>30</v>
      </c>
      <c r="O7" s="2" t="str">
        <f t="shared" si="0"/>
        <v>Tidak Efektif</v>
      </c>
    </row>
    <row r="8" spans="1:15" x14ac:dyDescent="0.25">
      <c r="A8" s="31">
        <v>35</v>
      </c>
      <c r="B8" s="31">
        <v>50</v>
      </c>
      <c r="D8" s="2">
        <f t="shared" si="1"/>
        <v>30</v>
      </c>
      <c r="E8" s="2">
        <f t="shared" si="2"/>
        <v>55</v>
      </c>
      <c r="F8" s="2">
        <f t="shared" si="3"/>
        <v>25</v>
      </c>
      <c r="G8" s="2">
        <f t="shared" si="7"/>
        <v>70</v>
      </c>
      <c r="H8" s="19">
        <f t="shared" ref="H8:H32" si="9">F8/G8</f>
        <v>0.35714285714285715</v>
      </c>
      <c r="I8" s="19">
        <f t="shared" si="8"/>
        <v>35.714285714285715</v>
      </c>
      <c r="K8" s="33">
        <v>5</v>
      </c>
      <c r="L8" s="35">
        <f t="shared" si="4"/>
        <v>0.35714285714285715</v>
      </c>
      <c r="M8" s="20" t="str">
        <f t="shared" si="5"/>
        <v>Sedang</v>
      </c>
      <c r="N8" s="35">
        <f t="shared" si="6"/>
        <v>35.714285714285715</v>
      </c>
      <c r="O8" s="2" t="str">
        <f t="shared" si="0"/>
        <v>Tidak Efektif</v>
      </c>
    </row>
    <row r="9" spans="1:15" x14ac:dyDescent="0.25">
      <c r="A9" s="31">
        <v>40</v>
      </c>
      <c r="B9" s="31">
        <v>50</v>
      </c>
      <c r="D9" s="2">
        <f t="shared" si="1"/>
        <v>50</v>
      </c>
      <c r="E9" s="2">
        <f t="shared" si="2"/>
        <v>60</v>
      </c>
      <c r="F9" s="2">
        <f t="shared" si="3"/>
        <v>10</v>
      </c>
      <c r="G9" s="2">
        <f t="shared" si="7"/>
        <v>50</v>
      </c>
      <c r="H9" s="19">
        <f t="shared" si="9"/>
        <v>0.2</v>
      </c>
      <c r="I9" s="19">
        <f t="shared" si="8"/>
        <v>20</v>
      </c>
      <c r="K9" s="33">
        <v>6</v>
      </c>
      <c r="L9" s="35">
        <f t="shared" si="4"/>
        <v>0.2</v>
      </c>
      <c r="M9" s="20" t="str">
        <f t="shared" si="5"/>
        <v>Rendah</v>
      </c>
      <c r="N9" s="35">
        <f t="shared" si="6"/>
        <v>20</v>
      </c>
      <c r="O9" s="2" t="str">
        <f t="shared" si="0"/>
        <v>Tidak Efektif</v>
      </c>
    </row>
    <row r="10" spans="1:15" x14ac:dyDescent="0.25">
      <c r="A10" s="31">
        <v>40</v>
      </c>
      <c r="B10" s="31">
        <v>60</v>
      </c>
      <c r="D10" s="2">
        <f t="shared" si="1"/>
        <v>35</v>
      </c>
      <c r="E10" s="2">
        <f t="shared" si="2"/>
        <v>50</v>
      </c>
      <c r="F10" s="2">
        <f t="shared" si="3"/>
        <v>15</v>
      </c>
      <c r="G10" s="2">
        <f t="shared" si="7"/>
        <v>65</v>
      </c>
      <c r="H10" s="19">
        <f>F10/G10</f>
        <v>0.23076923076923078</v>
      </c>
      <c r="I10" s="19">
        <f t="shared" si="8"/>
        <v>23.076923076923077</v>
      </c>
      <c r="K10" s="33">
        <v>7</v>
      </c>
      <c r="L10" s="35">
        <f t="shared" si="4"/>
        <v>0.23076923076923078</v>
      </c>
      <c r="M10" s="20" t="str">
        <f t="shared" si="5"/>
        <v>Rendah</v>
      </c>
      <c r="N10" s="35">
        <f t="shared" si="6"/>
        <v>23.076923076923077</v>
      </c>
      <c r="O10" s="2" t="str">
        <f t="shared" si="0"/>
        <v>Tidak Efektif</v>
      </c>
    </row>
    <row r="11" spans="1:15" x14ac:dyDescent="0.25">
      <c r="A11" s="31">
        <v>20</v>
      </c>
      <c r="B11" s="31">
        <v>50</v>
      </c>
      <c r="D11" s="2">
        <f t="shared" si="1"/>
        <v>40</v>
      </c>
      <c r="E11" s="2">
        <f t="shared" si="2"/>
        <v>50</v>
      </c>
      <c r="F11" s="2">
        <f t="shared" si="3"/>
        <v>10</v>
      </c>
      <c r="G11" s="2">
        <f t="shared" si="7"/>
        <v>60</v>
      </c>
      <c r="H11" s="19">
        <f>F11/G11</f>
        <v>0.16666666666666666</v>
      </c>
      <c r="I11" s="19">
        <f t="shared" si="8"/>
        <v>16.666666666666664</v>
      </c>
      <c r="K11" s="33">
        <v>8</v>
      </c>
      <c r="L11" s="35">
        <f t="shared" si="4"/>
        <v>0.16666666666666666</v>
      </c>
      <c r="M11" s="20" t="str">
        <f t="shared" si="5"/>
        <v>Rendah</v>
      </c>
      <c r="N11" s="35">
        <f t="shared" si="6"/>
        <v>16.666666666666664</v>
      </c>
      <c r="O11" s="2" t="str">
        <f t="shared" si="0"/>
        <v>Tidak Efektif</v>
      </c>
    </row>
    <row r="12" spans="1:15" x14ac:dyDescent="0.25">
      <c r="A12" s="31">
        <v>50</v>
      </c>
      <c r="B12" s="31">
        <v>55</v>
      </c>
      <c r="D12" s="2">
        <f t="shared" si="1"/>
        <v>40</v>
      </c>
      <c r="E12" s="2">
        <f t="shared" si="2"/>
        <v>60</v>
      </c>
      <c r="F12" s="2">
        <f t="shared" si="3"/>
        <v>20</v>
      </c>
      <c r="G12" s="2">
        <f t="shared" si="7"/>
        <v>60</v>
      </c>
      <c r="H12" s="19">
        <f t="shared" si="9"/>
        <v>0.33333333333333331</v>
      </c>
      <c r="I12" s="19">
        <f t="shared" si="8"/>
        <v>33.333333333333329</v>
      </c>
      <c r="K12" s="33">
        <v>9</v>
      </c>
      <c r="L12" s="35">
        <f t="shared" si="4"/>
        <v>0.33333333333333331</v>
      </c>
      <c r="M12" s="20" t="str">
        <f t="shared" si="5"/>
        <v>Sedang</v>
      </c>
      <c r="N12" s="35">
        <f t="shared" si="6"/>
        <v>33.333333333333329</v>
      </c>
      <c r="O12" s="2" t="str">
        <f t="shared" si="0"/>
        <v>Tidak Efektif</v>
      </c>
    </row>
    <row r="13" spans="1:15" x14ac:dyDescent="0.25">
      <c r="A13" s="31">
        <v>40</v>
      </c>
      <c r="B13" s="31">
        <v>45</v>
      </c>
      <c r="D13" s="2">
        <f t="shared" si="1"/>
        <v>20</v>
      </c>
      <c r="E13" s="2">
        <f t="shared" si="2"/>
        <v>50</v>
      </c>
      <c r="F13" s="2">
        <f t="shared" si="3"/>
        <v>30</v>
      </c>
      <c r="G13" s="2">
        <f t="shared" si="7"/>
        <v>80</v>
      </c>
      <c r="H13" s="19">
        <f t="shared" si="9"/>
        <v>0.375</v>
      </c>
      <c r="I13" s="19">
        <f t="shared" si="8"/>
        <v>37.5</v>
      </c>
      <c r="K13" s="33">
        <v>10</v>
      </c>
      <c r="L13" s="35">
        <f t="shared" si="4"/>
        <v>0.375</v>
      </c>
      <c r="M13" s="20" t="str">
        <f t="shared" si="5"/>
        <v>Sedang</v>
      </c>
      <c r="N13" s="35">
        <f t="shared" si="6"/>
        <v>37.5</v>
      </c>
      <c r="O13" s="2" t="str">
        <f t="shared" si="0"/>
        <v>Tidak Efektif</v>
      </c>
    </row>
    <row r="14" spans="1:15" x14ac:dyDescent="0.25">
      <c r="A14" s="31">
        <v>45</v>
      </c>
      <c r="B14" s="31">
        <v>50</v>
      </c>
      <c r="D14" s="2">
        <f t="shared" si="1"/>
        <v>50</v>
      </c>
      <c r="E14" s="2">
        <f t="shared" si="2"/>
        <v>55</v>
      </c>
      <c r="F14" s="2">
        <f t="shared" si="3"/>
        <v>5</v>
      </c>
      <c r="G14" s="2">
        <f t="shared" si="7"/>
        <v>50</v>
      </c>
      <c r="H14" s="19">
        <f t="shared" si="9"/>
        <v>0.1</v>
      </c>
      <c r="I14" s="19">
        <f t="shared" si="8"/>
        <v>10</v>
      </c>
      <c r="K14" s="33">
        <v>11</v>
      </c>
      <c r="L14" s="35">
        <f t="shared" si="4"/>
        <v>0.1</v>
      </c>
      <c r="M14" s="20" t="str">
        <f t="shared" si="5"/>
        <v>Rendah</v>
      </c>
      <c r="N14" s="35">
        <f t="shared" si="6"/>
        <v>10</v>
      </c>
      <c r="O14" s="2" t="str">
        <f t="shared" si="0"/>
        <v>Tidak Efektif</v>
      </c>
    </row>
    <row r="15" spans="1:15" x14ac:dyDescent="0.25">
      <c r="A15" s="31">
        <v>40</v>
      </c>
      <c r="B15" s="31">
        <v>45</v>
      </c>
      <c r="D15" s="2">
        <f t="shared" si="1"/>
        <v>40</v>
      </c>
      <c r="E15" s="2">
        <f t="shared" si="2"/>
        <v>45</v>
      </c>
      <c r="F15" s="2">
        <f t="shared" si="3"/>
        <v>5</v>
      </c>
      <c r="G15" s="2">
        <f t="shared" si="7"/>
        <v>60</v>
      </c>
      <c r="H15" s="19">
        <v>0</v>
      </c>
      <c r="I15" s="19">
        <f t="shared" si="8"/>
        <v>0</v>
      </c>
      <c r="K15" s="33">
        <v>12</v>
      </c>
      <c r="L15" s="35">
        <f t="shared" si="4"/>
        <v>0</v>
      </c>
      <c r="M15" s="20" t="str">
        <f t="shared" si="5"/>
        <v>Rendah</v>
      </c>
      <c r="N15" s="35">
        <f t="shared" si="6"/>
        <v>0</v>
      </c>
      <c r="O15" s="2" t="str">
        <f t="shared" si="0"/>
        <v>Tidak Efektif</v>
      </c>
    </row>
    <row r="16" spans="1:15" x14ac:dyDescent="0.25">
      <c r="A16" s="31">
        <v>50</v>
      </c>
      <c r="B16" s="31">
        <v>55</v>
      </c>
      <c r="D16" s="2">
        <f t="shared" si="1"/>
        <v>45</v>
      </c>
      <c r="E16" s="2">
        <f t="shared" si="2"/>
        <v>50</v>
      </c>
      <c r="F16" s="2">
        <f t="shared" si="3"/>
        <v>5</v>
      </c>
      <c r="G16" s="2">
        <f t="shared" si="7"/>
        <v>55</v>
      </c>
      <c r="H16" s="19">
        <f t="shared" si="9"/>
        <v>9.0909090909090912E-2</v>
      </c>
      <c r="I16" s="19">
        <f t="shared" si="8"/>
        <v>9.0909090909090917</v>
      </c>
      <c r="K16" s="33">
        <v>13</v>
      </c>
      <c r="L16" s="35">
        <f t="shared" si="4"/>
        <v>9.0909090909090912E-2</v>
      </c>
      <c r="M16" s="20" t="str">
        <f t="shared" si="5"/>
        <v>Rendah</v>
      </c>
      <c r="N16" s="35">
        <f t="shared" si="6"/>
        <v>9.0909090909090917</v>
      </c>
      <c r="O16" s="2" t="str">
        <f t="shared" si="0"/>
        <v>Tidak Efektif</v>
      </c>
    </row>
    <row r="17" spans="1:15" x14ac:dyDescent="0.25">
      <c r="A17" s="31">
        <v>45</v>
      </c>
      <c r="B17" s="31">
        <v>45</v>
      </c>
      <c r="D17" s="2">
        <f t="shared" si="1"/>
        <v>40</v>
      </c>
      <c r="E17" s="2">
        <f t="shared" si="2"/>
        <v>45</v>
      </c>
      <c r="F17" s="2">
        <f t="shared" si="3"/>
        <v>5</v>
      </c>
      <c r="G17" s="2">
        <f t="shared" si="7"/>
        <v>60</v>
      </c>
      <c r="H17" s="19">
        <f t="shared" si="9"/>
        <v>8.3333333333333329E-2</v>
      </c>
      <c r="I17" s="19">
        <f t="shared" si="8"/>
        <v>8.3333333333333321</v>
      </c>
      <c r="K17" s="33">
        <v>14</v>
      </c>
      <c r="L17" s="35">
        <f t="shared" si="4"/>
        <v>8.3333333333333329E-2</v>
      </c>
      <c r="M17" s="20" t="str">
        <f t="shared" si="5"/>
        <v>Rendah</v>
      </c>
      <c r="N17" s="35">
        <f t="shared" si="6"/>
        <v>8.3333333333333321</v>
      </c>
      <c r="O17" s="2" t="str">
        <f t="shared" si="0"/>
        <v>Tidak Efektif</v>
      </c>
    </row>
    <row r="18" spans="1:15" x14ac:dyDescent="0.25">
      <c r="A18" s="31">
        <v>25</v>
      </c>
      <c r="B18" s="31">
        <v>40</v>
      </c>
      <c r="D18" s="2">
        <f t="shared" si="1"/>
        <v>50</v>
      </c>
      <c r="E18" s="2">
        <f t="shared" si="2"/>
        <v>55</v>
      </c>
      <c r="F18" s="2">
        <f t="shared" si="3"/>
        <v>5</v>
      </c>
      <c r="G18" s="2">
        <f t="shared" si="7"/>
        <v>50</v>
      </c>
      <c r="H18" s="19">
        <f t="shared" si="9"/>
        <v>0.1</v>
      </c>
      <c r="I18" s="19">
        <f t="shared" si="8"/>
        <v>10</v>
      </c>
      <c r="K18" s="33">
        <v>15</v>
      </c>
      <c r="L18" s="35">
        <f t="shared" si="4"/>
        <v>0.1</v>
      </c>
      <c r="M18" s="20" t="str">
        <f t="shared" si="5"/>
        <v>Rendah</v>
      </c>
      <c r="N18" s="35">
        <f t="shared" si="6"/>
        <v>10</v>
      </c>
      <c r="O18" s="2" t="str">
        <f t="shared" si="0"/>
        <v>Tidak Efektif</v>
      </c>
    </row>
    <row r="19" spans="1:15" x14ac:dyDescent="0.25">
      <c r="A19" s="31">
        <v>60</v>
      </c>
      <c r="B19" s="31">
        <v>65</v>
      </c>
      <c r="D19" s="2">
        <f t="shared" si="1"/>
        <v>45</v>
      </c>
      <c r="E19" s="2">
        <f t="shared" si="2"/>
        <v>45</v>
      </c>
      <c r="F19" s="2">
        <f t="shared" si="3"/>
        <v>0</v>
      </c>
      <c r="G19" s="2">
        <f t="shared" si="7"/>
        <v>55</v>
      </c>
      <c r="H19" s="19">
        <f>F19/G19</f>
        <v>0</v>
      </c>
      <c r="I19" s="19">
        <f>H19*100</f>
        <v>0</v>
      </c>
      <c r="K19" s="33">
        <v>16</v>
      </c>
      <c r="L19" s="35">
        <f t="shared" si="4"/>
        <v>0</v>
      </c>
      <c r="M19" s="20" t="str">
        <f t="shared" si="5"/>
        <v>Rendah</v>
      </c>
      <c r="N19" s="35">
        <f t="shared" si="6"/>
        <v>0</v>
      </c>
      <c r="O19" s="2" t="str">
        <f t="shared" si="0"/>
        <v>Tidak Efektif</v>
      </c>
    </row>
    <row r="20" spans="1:15" x14ac:dyDescent="0.25">
      <c r="A20" s="31">
        <v>50</v>
      </c>
      <c r="B20" s="31">
        <v>45</v>
      </c>
      <c r="D20" s="2">
        <f t="shared" si="1"/>
        <v>25</v>
      </c>
      <c r="E20" s="2">
        <f t="shared" si="2"/>
        <v>40</v>
      </c>
      <c r="F20" s="2">
        <f t="shared" si="3"/>
        <v>15</v>
      </c>
      <c r="G20" s="2">
        <f t="shared" si="7"/>
        <v>75</v>
      </c>
      <c r="H20" s="19">
        <f t="shared" si="9"/>
        <v>0.2</v>
      </c>
      <c r="I20" s="19">
        <f t="shared" si="8"/>
        <v>20</v>
      </c>
      <c r="K20" s="33">
        <v>17</v>
      </c>
      <c r="L20" s="35">
        <f t="shared" si="4"/>
        <v>0.2</v>
      </c>
      <c r="M20" s="20" t="str">
        <f t="shared" si="5"/>
        <v>Rendah</v>
      </c>
      <c r="N20" s="35">
        <f t="shared" si="6"/>
        <v>20</v>
      </c>
      <c r="O20" s="2" t="str">
        <f t="shared" si="0"/>
        <v>Tidak Efektif</v>
      </c>
    </row>
    <row r="21" spans="1:15" x14ac:dyDescent="0.25">
      <c r="A21" s="31">
        <v>30</v>
      </c>
      <c r="B21" s="31">
        <v>50</v>
      </c>
      <c r="D21" s="2">
        <f t="shared" si="1"/>
        <v>60</v>
      </c>
      <c r="E21" s="2">
        <f t="shared" si="2"/>
        <v>65</v>
      </c>
      <c r="F21" s="2">
        <f t="shared" si="3"/>
        <v>5</v>
      </c>
      <c r="G21" s="2">
        <f t="shared" si="7"/>
        <v>40</v>
      </c>
      <c r="H21" s="19">
        <v>0</v>
      </c>
      <c r="I21" s="19">
        <f>H21*I20100</f>
        <v>0</v>
      </c>
      <c r="K21" s="33">
        <v>18</v>
      </c>
      <c r="L21" s="35">
        <f t="shared" si="4"/>
        <v>0</v>
      </c>
      <c r="M21" s="20" t="str">
        <f t="shared" si="5"/>
        <v>Rendah</v>
      </c>
      <c r="N21" s="35">
        <f t="shared" si="6"/>
        <v>0</v>
      </c>
      <c r="O21" s="2" t="str">
        <f t="shared" si="0"/>
        <v>Tidak Efektif</v>
      </c>
    </row>
    <row r="22" spans="1:15" x14ac:dyDescent="0.25">
      <c r="A22" s="31">
        <v>40</v>
      </c>
      <c r="B22" s="31">
        <v>50</v>
      </c>
      <c r="D22" s="2">
        <f t="shared" si="1"/>
        <v>50</v>
      </c>
      <c r="E22" s="2">
        <f t="shared" si="2"/>
        <v>45</v>
      </c>
      <c r="F22" s="2">
        <f t="shared" si="3"/>
        <v>-5</v>
      </c>
      <c r="G22" s="2">
        <f t="shared" si="7"/>
        <v>50</v>
      </c>
      <c r="H22" s="19">
        <f t="shared" si="9"/>
        <v>-0.1</v>
      </c>
      <c r="I22" s="19">
        <f t="shared" si="8"/>
        <v>-10</v>
      </c>
      <c r="K22" s="33">
        <v>19</v>
      </c>
      <c r="L22" s="35">
        <f t="shared" si="4"/>
        <v>-0.1</v>
      </c>
      <c r="M22" s="20" t="str">
        <f t="shared" si="5"/>
        <v>Rendah</v>
      </c>
      <c r="N22" s="35">
        <f t="shared" si="6"/>
        <v>-10</v>
      </c>
      <c r="O22" s="2" t="str">
        <f t="shared" si="0"/>
        <v>Tidak Efektif</v>
      </c>
    </row>
    <row r="23" spans="1:15" x14ac:dyDescent="0.25">
      <c r="A23" s="31">
        <v>45</v>
      </c>
      <c r="B23" s="31">
        <v>55</v>
      </c>
      <c r="D23" s="2">
        <f t="shared" si="1"/>
        <v>30</v>
      </c>
      <c r="E23" s="2">
        <f t="shared" si="2"/>
        <v>50</v>
      </c>
      <c r="F23" s="2">
        <f t="shared" si="3"/>
        <v>20</v>
      </c>
      <c r="G23" s="2">
        <f t="shared" si="7"/>
        <v>70</v>
      </c>
      <c r="H23" s="19">
        <f t="shared" si="9"/>
        <v>0.2857142857142857</v>
      </c>
      <c r="I23" s="19">
        <f t="shared" si="8"/>
        <v>28.571428571428569</v>
      </c>
      <c r="K23" s="33">
        <v>20</v>
      </c>
      <c r="L23" s="35">
        <f t="shared" si="4"/>
        <v>0.2857142857142857</v>
      </c>
      <c r="M23" s="20" t="str">
        <f t="shared" si="5"/>
        <v>Rendah</v>
      </c>
      <c r="N23" s="35">
        <f t="shared" si="6"/>
        <v>28.571428571428569</v>
      </c>
      <c r="O23" s="2" t="str">
        <f t="shared" si="0"/>
        <v>Tidak Efektif</v>
      </c>
    </row>
    <row r="24" spans="1:15" x14ac:dyDescent="0.25">
      <c r="A24" s="31">
        <v>25</v>
      </c>
      <c r="B24" s="31">
        <v>40</v>
      </c>
      <c r="D24" s="2">
        <f t="shared" si="1"/>
        <v>40</v>
      </c>
      <c r="E24" s="2">
        <f t="shared" si="2"/>
        <v>50</v>
      </c>
      <c r="F24" s="2">
        <f t="shared" si="3"/>
        <v>10</v>
      </c>
      <c r="G24" s="2">
        <f t="shared" si="7"/>
        <v>60</v>
      </c>
      <c r="H24" s="19">
        <f t="shared" si="9"/>
        <v>0.16666666666666666</v>
      </c>
      <c r="I24" s="19">
        <f t="shared" si="8"/>
        <v>16.666666666666664</v>
      </c>
      <c r="K24" s="33">
        <v>21</v>
      </c>
      <c r="L24" s="35">
        <f t="shared" si="4"/>
        <v>0.16666666666666666</v>
      </c>
      <c r="M24" s="20" t="str">
        <f t="shared" si="5"/>
        <v>Rendah</v>
      </c>
      <c r="N24" s="35">
        <f t="shared" si="6"/>
        <v>16.666666666666664</v>
      </c>
      <c r="O24" s="2" t="str">
        <f t="shared" si="0"/>
        <v>Tidak Efektif</v>
      </c>
    </row>
    <row r="25" spans="1:15" x14ac:dyDescent="0.25">
      <c r="A25" s="31">
        <v>35</v>
      </c>
      <c r="B25" s="31">
        <v>50</v>
      </c>
      <c r="D25" s="2">
        <f t="shared" si="1"/>
        <v>45</v>
      </c>
      <c r="E25" s="2">
        <f t="shared" si="2"/>
        <v>55</v>
      </c>
      <c r="F25" s="2">
        <f t="shared" si="3"/>
        <v>10</v>
      </c>
      <c r="G25" s="2">
        <f t="shared" si="7"/>
        <v>55</v>
      </c>
      <c r="H25" s="19">
        <f t="shared" si="9"/>
        <v>0.18181818181818182</v>
      </c>
      <c r="I25" s="19">
        <f t="shared" si="8"/>
        <v>18.181818181818183</v>
      </c>
      <c r="K25" s="33">
        <v>22</v>
      </c>
      <c r="L25" s="35">
        <f t="shared" si="4"/>
        <v>0.18181818181818182</v>
      </c>
      <c r="M25" s="20" t="str">
        <f t="shared" si="5"/>
        <v>Rendah</v>
      </c>
      <c r="N25" s="35">
        <f t="shared" si="6"/>
        <v>18.181818181818183</v>
      </c>
      <c r="O25" s="2" t="str">
        <f t="shared" si="0"/>
        <v>Tidak Efektif</v>
      </c>
    </row>
    <row r="26" spans="1:15" x14ac:dyDescent="0.25">
      <c r="A26" s="31">
        <v>35</v>
      </c>
      <c r="B26" s="31">
        <v>70</v>
      </c>
      <c r="D26" s="2">
        <f t="shared" si="1"/>
        <v>25</v>
      </c>
      <c r="E26" s="2">
        <f t="shared" si="2"/>
        <v>40</v>
      </c>
      <c r="F26" s="2">
        <f t="shared" si="3"/>
        <v>15</v>
      </c>
      <c r="G26" s="2">
        <f t="shared" si="7"/>
        <v>75</v>
      </c>
      <c r="H26" s="19">
        <f t="shared" si="9"/>
        <v>0.2</v>
      </c>
      <c r="I26" s="19">
        <f t="shared" si="8"/>
        <v>20</v>
      </c>
      <c r="K26" s="33">
        <v>23</v>
      </c>
      <c r="L26" s="35">
        <f t="shared" si="4"/>
        <v>0.2</v>
      </c>
      <c r="M26" s="20" t="str">
        <f t="shared" si="5"/>
        <v>Rendah</v>
      </c>
      <c r="N26" s="35">
        <f t="shared" si="6"/>
        <v>20</v>
      </c>
      <c r="O26" s="2" t="str">
        <f t="shared" si="0"/>
        <v>Tidak Efektif</v>
      </c>
    </row>
    <row r="27" spans="1:15" x14ac:dyDescent="0.25">
      <c r="A27" s="31">
        <v>35</v>
      </c>
      <c r="B27" s="31">
        <v>50</v>
      </c>
      <c r="D27" s="2">
        <f t="shared" si="1"/>
        <v>35</v>
      </c>
      <c r="E27" s="2">
        <f t="shared" si="2"/>
        <v>50</v>
      </c>
      <c r="F27" s="2">
        <f t="shared" si="3"/>
        <v>15</v>
      </c>
      <c r="G27" s="2">
        <f t="shared" si="7"/>
        <v>65</v>
      </c>
      <c r="H27" s="19">
        <f t="shared" si="9"/>
        <v>0.23076923076923078</v>
      </c>
      <c r="I27" s="19">
        <f t="shared" si="8"/>
        <v>23.076923076923077</v>
      </c>
      <c r="K27" s="33">
        <v>24</v>
      </c>
      <c r="L27" s="35">
        <f t="shared" si="4"/>
        <v>0.23076923076923078</v>
      </c>
      <c r="M27" s="20" t="str">
        <f t="shared" si="5"/>
        <v>Rendah</v>
      </c>
      <c r="N27" s="35">
        <f t="shared" si="6"/>
        <v>23.076923076923077</v>
      </c>
      <c r="O27" s="2" t="str">
        <f t="shared" si="0"/>
        <v>Tidak Efektif</v>
      </c>
    </row>
    <row r="28" spans="1:15" x14ac:dyDescent="0.25">
      <c r="A28" s="31">
        <v>55</v>
      </c>
      <c r="B28" s="31">
        <v>70</v>
      </c>
      <c r="D28" s="2">
        <f t="shared" si="1"/>
        <v>35</v>
      </c>
      <c r="E28" s="2">
        <f t="shared" si="2"/>
        <v>70</v>
      </c>
      <c r="F28" s="2">
        <f t="shared" si="3"/>
        <v>35</v>
      </c>
      <c r="G28" s="2">
        <f t="shared" si="7"/>
        <v>65</v>
      </c>
      <c r="H28" s="19">
        <f t="shared" si="9"/>
        <v>0.53846153846153844</v>
      </c>
      <c r="I28" s="19">
        <f t="shared" si="8"/>
        <v>53.846153846153847</v>
      </c>
      <c r="K28" s="33">
        <v>25</v>
      </c>
      <c r="L28" s="35">
        <f t="shared" si="4"/>
        <v>0.53846153846153844</v>
      </c>
      <c r="M28" s="20" t="str">
        <f t="shared" si="5"/>
        <v>Sedang</v>
      </c>
      <c r="N28" s="35">
        <f t="shared" si="6"/>
        <v>53.846153846153847</v>
      </c>
      <c r="O28" s="2" t="str">
        <f t="shared" si="0"/>
        <v>Kurang Efektif</v>
      </c>
    </row>
    <row r="29" spans="1:15" x14ac:dyDescent="0.25">
      <c r="A29" s="31">
        <v>50</v>
      </c>
      <c r="B29" s="31">
        <v>60</v>
      </c>
      <c r="D29" s="2">
        <f t="shared" si="1"/>
        <v>35</v>
      </c>
      <c r="E29" s="2">
        <f t="shared" si="2"/>
        <v>50</v>
      </c>
      <c r="F29" s="2">
        <f t="shared" si="3"/>
        <v>15</v>
      </c>
      <c r="G29" s="2">
        <f t="shared" si="7"/>
        <v>65</v>
      </c>
      <c r="H29" s="19">
        <f t="shared" si="9"/>
        <v>0.23076923076923078</v>
      </c>
      <c r="I29" s="19">
        <f t="shared" si="8"/>
        <v>23.076923076923077</v>
      </c>
      <c r="K29" s="33">
        <v>26</v>
      </c>
      <c r="L29" s="35">
        <f t="shared" si="4"/>
        <v>0.23076923076923078</v>
      </c>
      <c r="M29" s="20" t="str">
        <f t="shared" si="5"/>
        <v>Rendah</v>
      </c>
      <c r="N29" s="35">
        <f t="shared" si="6"/>
        <v>23.076923076923077</v>
      </c>
      <c r="O29" s="2" t="str">
        <f t="shared" si="0"/>
        <v>Tidak Efektif</v>
      </c>
    </row>
    <row r="30" spans="1:15" x14ac:dyDescent="0.25">
      <c r="A30" s="31">
        <v>50</v>
      </c>
      <c r="B30" s="31">
        <v>65</v>
      </c>
      <c r="D30" s="2">
        <f t="shared" si="1"/>
        <v>55</v>
      </c>
      <c r="E30" s="2">
        <f t="shared" si="2"/>
        <v>70</v>
      </c>
      <c r="F30" s="2">
        <f t="shared" si="3"/>
        <v>15</v>
      </c>
      <c r="G30" s="2">
        <f t="shared" si="7"/>
        <v>45</v>
      </c>
      <c r="H30" s="19">
        <f t="shared" si="9"/>
        <v>0.33333333333333331</v>
      </c>
      <c r="I30" s="19">
        <f t="shared" si="8"/>
        <v>33.333333333333329</v>
      </c>
      <c r="K30" s="33">
        <v>27</v>
      </c>
      <c r="L30" s="35">
        <f t="shared" si="4"/>
        <v>0.33333333333333331</v>
      </c>
      <c r="M30" s="20" t="str">
        <f t="shared" si="5"/>
        <v>Sedang</v>
      </c>
      <c r="N30" s="35">
        <f t="shared" si="6"/>
        <v>33.333333333333329</v>
      </c>
      <c r="O30" s="2" t="str">
        <f t="shared" si="0"/>
        <v>Tidak Efektif</v>
      </c>
    </row>
    <row r="31" spans="1:15" x14ac:dyDescent="0.25">
      <c r="A31" s="31">
        <v>35</v>
      </c>
      <c r="B31" s="31">
        <v>60</v>
      </c>
      <c r="D31" s="2">
        <f t="shared" si="1"/>
        <v>50</v>
      </c>
      <c r="E31" s="2">
        <f t="shared" si="2"/>
        <v>60</v>
      </c>
      <c r="F31" s="2">
        <f t="shared" si="3"/>
        <v>10</v>
      </c>
      <c r="G31" s="2">
        <f t="shared" si="7"/>
        <v>50</v>
      </c>
      <c r="H31" s="19">
        <f t="shared" si="9"/>
        <v>0.2</v>
      </c>
      <c r="I31" s="19">
        <f t="shared" si="8"/>
        <v>20</v>
      </c>
      <c r="K31" s="33">
        <v>28</v>
      </c>
      <c r="L31" s="35">
        <f t="shared" si="4"/>
        <v>0.2</v>
      </c>
      <c r="M31" s="20" t="str">
        <f t="shared" si="5"/>
        <v>Rendah</v>
      </c>
      <c r="N31" s="35">
        <f t="shared" si="6"/>
        <v>20</v>
      </c>
      <c r="O31" s="2" t="str">
        <f t="shared" si="0"/>
        <v>Tidak Efektif</v>
      </c>
    </row>
    <row r="32" spans="1:15" x14ac:dyDescent="0.25">
      <c r="D32" s="2">
        <f>A30</f>
        <v>50</v>
      </c>
      <c r="E32" s="2">
        <f t="shared" si="2"/>
        <v>65</v>
      </c>
      <c r="F32" s="2">
        <f t="shared" si="3"/>
        <v>15</v>
      </c>
      <c r="G32" s="2">
        <f t="shared" si="7"/>
        <v>50</v>
      </c>
      <c r="H32" s="19">
        <f t="shared" si="9"/>
        <v>0.3</v>
      </c>
      <c r="I32" s="19">
        <f t="shared" si="8"/>
        <v>30</v>
      </c>
      <c r="K32" s="33">
        <v>29</v>
      </c>
      <c r="L32" s="35">
        <f t="shared" si="4"/>
        <v>0.3</v>
      </c>
      <c r="M32" s="20" t="str">
        <f t="shared" si="5"/>
        <v>Sedang</v>
      </c>
      <c r="N32" s="35">
        <f t="shared" si="6"/>
        <v>30</v>
      </c>
      <c r="O32" s="2" t="str">
        <f t="shared" si="0"/>
        <v>Tidak Efektif</v>
      </c>
    </row>
    <row r="33" spans="1:15" x14ac:dyDescent="0.25">
      <c r="D33" s="2">
        <f t="shared" si="1"/>
        <v>35</v>
      </c>
      <c r="E33" s="2">
        <f t="shared" si="2"/>
        <v>60</v>
      </c>
      <c r="F33" s="2">
        <f t="shared" si="3"/>
        <v>25</v>
      </c>
      <c r="G33" s="2">
        <f t="shared" si="7"/>
        <v>65</v>
      </c>
      <c r="H33" s="22">
        <f>F33/G33</f>
        <v>0.38461538461538464</v>
      </c>
      <c r="I33" s="22">
        <f t="shared" si="8"/>
        <v>38.461538461538467</v>
      </c>
      <c r="K33" s="34">
        <v>30</v>
      </c>
      <c r="L33" s="35">
        <f>H33</f>
        <v>0.38461538461538464</v>
      </c>
      <c r="M33" s="23" t="str">
        <f t="shared" si="5"/>
        <v>Sedang</v>
      </c>
      <c r="N33" s="35">
        <f t="shared" si="6"/>
        <v>38.461538461538467</v>
      </c>
      <c r="O33" s="2" t="str">
        <f t="shared" si="0"/>
        <v>Tidak Efektif</v>
      </c>
    </row>
    <row r="37" spans="1:15" x14ac:dyDescent="0.25">
      <c r="A37" s="24" t="s">
        <v>50</v>
      </c>
      <c r="B37" s="25"/>
      <c r="C37" s="25"/>
      <c r="D37" s="25"/>
      <c r="E37" s="25"/>
      <c r="F37" s="25"/>
    </row>
    <row r="38" spans="1:15" x14ac:dyDescent="0.25">
      <c r="A38" s="26" t="s">
        <v>51</v>
      </c>
      <c r="B38" s="14" t="s">
        <v>52</v>
      </c>
      <c r="C38" s="14" t="s">
        <v>53</v>
      </c>
      <c r="D38" s="14" t="s">
        <v>54</v>
      </c>
      <c r="E38" s="14" t="s">
        <v>55</v>
      </c>
      <c r="F38" s="14" t="s">
        <v>56</v>
      </c>
    </row>
    <row r="39" spans="1:15" x14ac:dyDescent="0.25">
      <c r="A39" s="26" t="s">
        <v>57</v>
      </c>
      <c r="B39" s="14">
        <f>COUNTIF(M4:M33,"Tinggi")</f>
        <v>0</v>
      </c>
      <c r="C39" s="18">
        <f>(B39/$B$42)*100</f>
        <v>0</v>
      </c>
      <c r="D39" s="18">
        <f>AVERAGE(H4:H33)</f>
        <v>0.18964341214341215</v>
      </c>
      <c r="E39" s="18">
        <f>MIN(H4:H33)</f>
        <v>-0.1</v>
      </c>
      <c r="F39" s="18">
        <f>MAX(H4:H33)</f>
        <v>0.53846153846153844</v>
      </c>
    </row>
    <row r="40" spans="1:15" x14ac:dyDescent="0.25">
      <c r="A40" s="27" t="s">
        <v>58</v>
      </c>
      <c r="B40" s="14">
        <f>COUNTIF(M5:M34,"sedang")</f>
        <v>8</v>
      </c>
      <c r="C40" s="18">
        <f>(B40/$B$42)*100</f>
        <v>26.666666666666668</v>
      </c>
      <c r="D40" s="21"/>
      <c r="E40" s="21"/>
      <c r="F40" s="21"/>
    </row>
    <row r="41" spans="1:15" x14ac:dyDescent="0.25">
      <c r="A41" s="27" t="s">
        <v>59</v>
      </c>
      <c r="B41" s="14">
        <f>COUNTIF(M4:M33,"rendah")</f>
        <v>22</v>
      </c>
      <c r="C41" s="18">
        <f t="shared" ref="C41" si="10">(B41/$B$42)*100</f>
        <v>73.333333333333329</v>
      </c>
      <c r="D41" s="21"/>
      <c r="E41" s="21"/>
      <c r="F41" s="21"/>
    </row>
    <row r="42" spans="1:15" x14ac:dyDescent="0.25">
      <c r="A42" s="28" t="s">
        <v>60</v>
      </c>
      <c r="B42" s="29">
        <f>SUM(B39:B41)</f>
        <v>30</v>
      </c>
      <c r="C42" s="30">
        <f>(B42/$B$42)*100</f>
        <v>100</v>
      </c>
      <c r="D42" s="29"/>
      <c r="E42" s="29"/>
      <c r="F42" s="29"/>
    </row>
    <row r="43" spans="1:15" x14ac:dyDescent="0.25">
      <c r="A43" s="13"/>
      <c r="B43" s="13"/>
      <c r="C43" s="13"/>
      <c r="D43" s="13"/>
      <c r="E43" s="13"/>
      <c r="F43" s="13"/>
    </row>
    <row r="44" spans="1:15" x14ac:dyDescent="0.25">
      <c r="A44" s="24" t="s">
        <v>61</v>
      </c>
      <c r="B44" s="13"/>
      <c r="C44" s="13"/>
      <c r="D44" s="25"/>
      <c r="E44" s="25"/>
      <c r="F44" s="25"/>
    </row>
    <row r="45" spans="1:15" x14ac:dyDescent="0.25">
      <c r="A45" s="28" t="s">
        <v>62</v>
      </c>
      <c r="B45" s="28" t="s">
        <v>52</v>
      </c>
      <c r="C45" s="28" t="s">
        <v>53</v>
      </c>
      <c r="D45" s="29" t="s">
        <v>54</v>
      </c>
      <c r="E45" s="29" t="s">
        <v>55</v>
      </c>
      <c r="F45" s="29" t="s">
        <v>56</v>
      </c>
    </row>
    <row r="46" spans="1:15" x14ac:dyDescent="0.25">
      <c r="A46" s="26" t="s">
        <v>63</v>
      </c>
      <c r="B46" s="14">
        <f>COUNTIF(O4:O33,"Cukup Efektif")</f>
        <v>0</v>
      </c>
      <c r="C46" s="18">
        <f>(B46/$B$42)*100</f>
        <v>0</v>
      </c>
      <c r="D46" s="18">
        <f>AVERAGE(K1:K30)</f>
        <v>14</v>
      </c>
      <c r="E46" s="18">
        <f>MIN(K1:K30)</f>
        <v>1</v>
      </c>
      <c r="F46" s="18">
        <f>MAX(K1:K30)</f>
        <v>27</v>
      </c>
    </row>
    <row r="47" spans="1:15" x14ac:dyDescent="0.25">
      <c r="A47" s="27" t="s">
        <v>64</v>
      </c>
      <c r="B47" s="14">
        <f>COUNTIF(O5:O34,"Cukup Efektif")</f>
        <v>0</v>
      </c>
      <c r="C47" s="18">
        <f t="shared" ref="C47:C49" si="11">(B47/$B$42)*100</f>
        <v>0</v>
      </c>
      <c r="D47" s="21"/>
      <c r="E47" s="21"/>
      <c r="F47" s="21"/>
    </row>
    <row r="48" spans="1:15" x14ac:dyDescent="0.25">
      <c r="A48" s="27" t="s">
        <v>65</v>
      </c>
      <c r="B48" s="14">
        <f>COUNTIF(O4:O35,"Kurang Efektif")</f>
        <v>1</v>
      </c>
      <c r="C48" s="18">
        <f t="shared" si="11"/>
        <v>3.3333333333333335</v>
      </c>
      <c r="D48" s="21"/>
      <c r="E48" s="21"/>
      <c r="F48" s="21"/>
    </row>
    <row r="49" spans="1:6" x14ac:dyDescent="0.25">
      <c r="A49" s="27" t="s">
        <v>66</v>
      </c>
      <c r="B49" s="14">
        <f>COUNTIF(O4:O33,"Tidak Efektif")</f>
        <v>29</v>
      </c>
      <c r="C49" s="18">
        <f t="shared" si="11"/>
        <v>96.666666666666671</v>
      </c>
      <c r="D49" s="21"/>
      <c r="E49" s="21"/>
      <c r="F49" s="21"/>
    </row>
    <row r="50" spans="1:6" x14ac:dyDescent="0.25">
      <c r="A50" s="28" t="s">
        <v>60</v>
      </c>
      <c r="B50" s="29">
        <f>SUM(B46:B49)</f>
        <v>30</v>
      </c>
      <c r="C50" s="30">
        <f>(B50/B42)*100</f>
        <v>100</v>
      </c>
      <c r="D50" s="29"/>
      <c r="E50" s="29"/>
      <c r="F50" s="29"/>
    </row>
  </sheetData>
  <mergeCells count="7">
    <mergeCell ref="N2:O2"/>
    <mergeCell ref="D2:E2"/>
    <mergeCell ref="G2:G3"/>
    <mergeCell ref="H2:H3"/>
    <mergeCell ref="I2:I3"/>
    <mergeCell ref="K2:K3"/>
    <mergeCell ref="L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opLeftCell="A16" workbookViewId="0">
      <selection activeCell="C46" sqref="C46"/>
    </sheetView>
  </sheetViews>
  <sheetFormatPr defaultRowHeight="15" x14ac:dyDescent="0.25"/>
  <cols>
    <col min="1" max="1" width="11" customWidth="1"/>
    <col min="2" max="2" width="18.140625" customWidth="1"/>
    <col min="3" max="4" width="11" customWidth="1"/>
    <col min="5" max="5" width="18.42578125" customWidth="1"/>
    <col min="6" max="6" width="11" customWidth="1"/>
    <col min="7" max="7" width="10.42578125" customWidth="1"/>
  </cols>
  <sheetData>
    <row r="1" spans="1:13" x14ac:dyDescent="0.25">
      <c r="B1" s="3" t="s">
        <v>78</v>
      </c>
      <c r="E1" s="3" t="s">
        <v>78</v>
      </c>
      <c r="F1" s="3" t="s">
        <v>86</v>
      </c>
      <c r="G1" s="3" t="s">
        <v>87</v>
      </c>
      <c r="H1" s="3" t="s">
        <v>83</v>
      </c>
    </row>
    <row r="2" spans="1:13" x14ac:dyDescent="0.25">
      <c r="B2" t="s">
        <v>69</v>
      </c>
      <c r="C2" t="s">
        <v>75</v>
      </c>
      <c r="E2" t="s">
        <v>69</v>
      </c>
      <c r="F2">
        <f>SUM(C14:E14)/3</f>
        <v>12.333333333333334</v>
      </c>
      <c r="G2">
        <f>SUM(J14:L14)/3</f>
        <v>20</v>
      </c>
    </row>
    <row r="3" spans="1:13" x14ac:dyDescent="0.25">
      <c r="B3" t="s">
        <v>70</v>
      </c>
      <c r="C3" t="s">
        <v>76</v>
      </c>
      <c r="E3" t="s">
        <v>70</v>
      </c>
      <c r="F3">
        <f>SUM(C15:E15)/3</f>
        <v>10.666666666666666</v>
      </c>
      <c r="G3">
        <f t="shared" ref="G3:G5" si="0">SUM(J15:L15)/3</f>
        <v>17.333333333333332</v>
      </c>
    </row>
    <row r="4" spans="1:13" x14ac:dyDescent="0.25">
      <c r="B4" t="s">
        <v>71</v>
      </c>
      <c r="C4" t="s">
        <v>77</v>
      </c>
      <c r="E4" t="s">
        <v>71</v>
      </c>
      <c r="F4">
        <f>SUM(C16:E16)/3</f>
        <v>13.666666666666666</v>
      </c>
      <c r="G4">
        <f t="shared" si="0"/>
        <v>19.333333333333332</v>
      </c>
    </row>
    <row r="5" spans="1:13" x14ac:dyDescent="0.25">
      <c r="B5" t="s">
        <v>72</v>
      </c>
      <c r="C5" t="s">
        <v>79</v>
      </c>
      <c r="E5" t="s">
        <v>72</v>
      </c>
      <c r="F5">
        <f>SUM(C17:E17)/3</f>
        <v>15.333333333333334</v>
      </c>
      <c r="G5">
        <f t="shared" si="0"/>
        <v>19</v>
      </c>
    </row>
    <row r="6" spans="1:13" x14ac:dyDescent="0.25">
      <c r="B6" t="s">
        <v>73</v>
      </c>
      <c r="C6" t="s">
        <v>80</v>
      </c>
      <c r="E6" t="s">
        <v>73</v>
      </c>
      <c r="F6">
        <f>SUM(C18:F18)/4</f>
        <v>10.25</v>
      </c>
      <c r="G6">
        <f>SUM(J18:M18)/4</f>
        <v>12.5</v>
      </c>
    </row>
    <row r="7" spans="1:13" x14ac:dyDescent="0.25">
      <c r="B7" t="s">
        <v>74</v>
      </c>
      <c r="C7" t="s">
        <v>81</v>
      </c>
      <c r="E7" t="s">
        <v>74</v>
      </c>
      <c r="F7">
        <f>SUM(C19:F19)/4</f>
        <v>10.5</v>
      </c>
      <c r="G7">
        <f>SUM(J19:M19)/4</f>
        <v>11.5</v>
      </c>
    </row>
    <row r="13" spans="1:13" x14ac:dyDescent="0.25">
      <c r="B13" s="3" t="s">
        <v>82</v>
      </c>
      <c r="I13" s="3" t="s">
        <v>84</v>
      </c>
    </row>
    <row r="14" spans="1:13" x14ac:dyDescent="0.25">
      <c r="A14" t="str">
        <f t="shared" ref="A14:A19" si="1">B2</f>
        <v>Menafsirkan</v>
      </c>
      <c r="C14" s="9">
        <v>18</v>
      </c>
      <c r="D14" s="9">
        <v>16</v>
      </c>
      <c r="E14" s="9">
        <v>3</v>
      </c>
      <c r="F14" s="9"/>
      <c r="H14" t="str">
        <f>B2</f>
        <v>Menafsirkan</v>
      </c>
      <c r="J14" s="9">
        <v>22</v>
      </c>
      <c r="K14" s="9">
        <v>21</v>
      </c>
      <c r="L14" s="9">
        <v>17</v>
      </c>
      <c r="M14" s="9"/>
    </row>
    <row r="15" spans="1:13" x14ac:dyDescent="0.25">
      <c r="A15" t="str">
        <f t="shared" si="1"/>
        <v xml:space="preserve">Mencontohkan </v>
      </c>
      <c r="C15" s="9">
        <v>9</v>
      </c>
      <c r="D15" s="9">
        <v>12</v>
      </c>
      <c r="E15" s="9">
        <v>11</v>
      </c>
      <c r="F15" s="9"/>
      <c r="H15" t="str">
        <f t="shared" ref="H15:H19" si="2">B3</f>
        <v xml:space="preserve">Mencontohkan </v>
      </c>
      <c r="J15" s="9">
        <v>15</v>
      </c>
      <c r="K15" s="9">
        <v>18</v>
      </c>
      <c r="L15" s="9">
        <v>19</v>
      </c>
      <c r="M15" s="9"/>
    </row>
    <row r="16" spans="1:13" x14ac:dyDescent="0.25">
      <c r="A16" t="str">
        <f t="shared" si="1"/>
        <v xml:space="preserve">Menjelaskan </v>
      </c>
      <c r="C16" s="9">
        <v>16</v>
      </c>
      <c r="D16" s="9">
        <v>9</v>
      </c>
      <c r="E16" s="9">
        <v>16</v>
      </c>
      <c r="F16" s="9"/>
      <c r="H16" t="str">
        <f t="shared" si="2"/>
        <v xml:space="preserve">Menjelaskan </v>
      </c>
      <c r="J16" s="9">
        <v>21</v>
      </c>
      <c r="K16" s="9">
        <v>16</v>
      </c>
      <c r="L16" s="9">
        <v>21</v>
      </c>
      <c r="M16" s="9"/>
    </row>
    <row r="17" spans="1:15" x14ac:dyDescent="0.25">
      <c r="A17" t="str">
        <f t="shared" si="1"/>
        <v>Membandingkan</v>
      </c>
      <c r="C17" s="9">
        <v>18</v>
      </c>
      <c r="D17" s="9">
        <v>11</v>
      </c>
      <c r="E17" s="9">
        <v>17</v>
      </c>
      <c r="F17" s="9"/>
      <c r="H17" t="str">
        <f t="shared" si="2"/>
        <v>Membandingkan</v>
      </c>
      <c r="J17" s="9">
        <v>18</v>
      </c>
      <c r="K17" s="9">
        <v>18</v>
      </c>
      <c r="L17" s="9">
        <v>21</v>
      </c>
      <c r="M17" s="9"/>
    </row>
    <row r="18" spans="1:15" x14ac:dyDescent="0.25">
      <c r="A18" t="str">
        <f t="shared" si="1"/>
        <v xml:space="preserve">Menginferensi </v>
      </c>
      <c r="C18" s="9">
        <v>8</v>
      </c>
      <c r="D18" s="9">
        <v>10</v>
      </c>
      <c r="E18" s="9">
        <v>16</v>
      </c>
      <c r="F18" s="9">
        <v>7</v>
      </c>
      <c r="H18" t="str">
        <f t="shared" si="2"/>
        <v xml:space="preserve">Menginferensi </v>
      </c>
      <c r="J18" s="9">
        <v>10</v>
      </c>
      <c r="K18" s="9">
        <v>13</v>
      </c>
      <c r="L18" s="9">
        <v>18</v>
      </c>
      <c r="M18" s="9">
        <v>9</v>
      </c>
    </row>
    <row r="19" spans="1:15" x14ac:dyDescent="0.25">
      <c r="A19" t="str">
        <f t="shared" si="1"/>
        <v>Mengklasifikasikan</v>
      </c>
      <c r="C19" s="9">
        <v>9</v>
      </c>
      <c r="D19" s="9">
        <v>9</v>
      </c>
      <c r="E19" s="9">
        <v>8</v>
      </c>
      <c r="F19" s="9">
        <v>16</v>
      </c>
      <c r="H19" t="str">
        <f t="shared" si="2"/>
        <v>Mengklasifikasikan</v>
      </c>
      <c r="J19" s="9">
        <v>9</v>
      </c>
      <c r="K19" s="9">
        <v>11</v>
      </c>
      <c r="L19" s="9">
        <v>13</v>
      </c>
      <c r="M19" s="9">
        <v>13</v>
      </c>
    </row>
    <row r="22" spans="1:15" x14ac:dyDescent="0.25">
      <c r="B22" s="11" t="s">
        <v>36</v>
      </c>
      <c r="C22" s="12"/>
      <c r="D22" s="13"/>
      <c r="E22" s="13"/>
      <c r="F22" s="13"/>
      <c r="G22" s="13"/>
    </row>
    <row r="23" spans="1:15" x14ac:dyDescent="0.25">
      <c r="B23" s="36" t="s">
        <v>38</v>
      </c>
      <c r="C23" s="36"/>
      <c r="D23" s="14" t="s">
        <v>39</v>
      </c>
      <c r="E23" s="36" t="s">
        <v>40</v>
      </c>
      <c r="F23" s="36" t="s">
        <v>41</v>
      </c>
      <c r="G23" s="36" t="s">
        <v>42</v>
      </c>
    </row>
    <row r="24" spans="1:15" x14ac:dyDescent="0.25">
      <c r="B24" s="16" t="s">
        <v>45</v>
      </c>
      <c r="C24" s="16" t="s">
        <v>46</v>
      </c>
      <c r="D24" s="16" t="s">
        <v>47</v>
      </c>
      <c r="E24" s="37"/>
      <c r="F24" s="37"/>
      <c r="G24" s="37"/>
      <c r="J24" s="24" t="s">
        <v>50</v>
      </c>
      <c r="K24" s="25"/>
      <c r="L24" s="25"/>
      <c r="M24" s="25"/>
      <c r="N24" s="25"/>
      <c r="O24" s="25"/>
    </row>
    <row r="25" spans="1:15" x14ac:dyDescent="0.25">
      <c r="B25" s="2">
        <f>12.33</f>
        <v>12.33</v>
      </c>
      <c r="C25" s="2">
        <f>G2</f>
        <v>20</v>
      </c>
      <c r="D25" s="2">
        <f>C25-B25</f>
        <v>7.67</v>
      </c>
      <c r="E25" s="2">
        <f>30-B25</f>
        <v>17.670000000000002</v>
      </c>
      <c r="F25" s="17">
        <f>D25/E25</f>
        <v>0.43406904357668358</v>
      </c>
      <c r="G25" s="17">
        <f>F25*100</f>
        <v>43.40690435766836</v>
      </c>
      <c r="J25" s="26" t="s">
        <v>51</v>
      </c>
      <c r="K25" s="14" t="s">
        <v>52</v>
      </c>
      <c r="L25" s="14" t="s">
        <v>53</v>
      </c>
      <c r="M25" s="14" t="s">
        <v>54</v>
      </c>
      <c r="N25" s="14" t="s">
        <v>55</v>
      </c>
      <c r="O25" s="14" t="s">
        <v>56</v>
      </c>
    </row>
    <row r="26" spans="1:15" x14ac:dyDescent="0.25">
      <c r="B26" s="2">
        <v>10.7</v>
      </c>
      <c r="C26" s="2">
        <f>17.3</f>
        <v>17.3</v>
      </c>
      <c r="D26" s="2">
        <f t="shared" ref="D26:D30" si="3">C26-B26</f>
        <v>6.6000000000000014</v>
      </c>
      <c r="E26" s="2">
        <f t="shared" ref="E26:E30" si="4">30-B26</f>
        <v>19.3</v>
      </c>
      <c r="F26" s="17">
        <f>D26/E26</f>
        <v>0.34196891191709849</v>
      </c>
      <c r="G26" s="19">
        <f>F26*100</f>
        <v>34.196891191709852</v>
      </c>
      <c r="J26" s="26" t="s">
        <v>57</v>
      </c>
      <c r="K26" s="14">
        <f>COUNTIF(D37:D42,"Tinggi")</f>
        <v>0</v>
      </c>
      <c r="L26" s="18">
        <f>(K26/$B$42)*100</f>
        <v>0</v>
      </c>
      <c r="M26" s="18">
        <f>AVERAGE(F25:F30)</f>
        <v>0.25582879257198693</v>
      </c>
      <c r="N26" s="18">
        <f>MIN(F25:F30)</f>
        <v>5.128205128205128E-2</v>
      </c>
      <c r="O26" s="18">
        <f>MAX(F25:F30)</f>
        <v>0.43406904357668358</v>
      </c>
    </row>
    <row r="27" spans="1:15" x14ac:dyDescent="0.25">
      <c r="B27" s="2">
        <v>13.7</v>
      </c>
      <c r="C27" s="2">
        <v>19.3</v>
      </c>
      <c r="D27" s="2">
        <f t="shared" si="3"/>
        <v>5.6000000000000014</v>
      </c>
      <c r="E27" s="2">
        <f t="shared" si="4"/>
        <v>16.3</v>
      </c>
      <c r="F27" s="17">
        <f t="shared" ref="F27:F30" si="5">D27/E27</f>
        <v>0.34355828220858903</v>
      </c>
      <c r="G27" s="19">
        <f>F27*100</f>
        <v>34.355828220858903</v>
      </c>
      <c r="J27" s="27" t="s">
        <v>58</v>
      </c>
      <c r="K27" s="14">
        <f>COUNTIF(D37:D43,"sedang")</f>
        <v>4</v>
      </c>
      <c r="L27" s="18">
        <f>(K27/$K$29)*100</f>
        <v>66.666666666666657</v>
      </c>
      <c r="M27" s="21"/>
      <c r="N27" s="21"/>
      <c r="O27" s="21"/>
    </row>
    <row r="28" spans="1:15" x14ac:dyDescent="0.25">
      <c r="B28" s="2">
        <v>15.33</v>
      </c>
      <c r="C28" s="2">
        <f t="shared" ref="C28:C30" si="6">G5</f>
        <v>19</v>
      </c>
      <c r="D28" s="2">
        <f t="shared" si="3"/>
        <v>3.67</v>
      </c>
      <c r="E28" s="2">
        <f t="shared" si="4"/>
        <v>14.67</v>
      </c>
      <c r="F28" s="17">
        <f t="shared" si="5"/>
        <v>0.2501704158145876</v>
      </c>
      <c r="G28" s="19">
        <f t="shared" ref="G28:G30" si="7">F28*100</f>
        <v>25.017041581458759</v>
      </c>
      <c r="J28" s="27" t="s">
        <v>59</v>
      </c>
      <c r="K28" s="14">
        <f>COUNTIF(D39:D44,"rendah")</f>
        <v>2</v>
      </c>
      <c r="L28" s="18">
        <f>(K28/$K$29)*100</f>
        <v>33.333333333333329</v>
      </c>
      <c r="M28" s="21"/>
      <c r="N28" s="21"/>
      <c r="O28" s="21"/>
    </row>
    <row r="29" spans="1:15" x14ac:dyDescent="0.25">
      <c r="B29" s="2">
        <f>F6</f>
        <v>10.25</v>
      </c>
      <c r="C29" s="2">
        <f t="shared" si="6"/>
        <v>12.5</v>
      </c>
      <c r="D29" s="2">
        <f t="shared" si="3"/>
        <v>2.25</v>
      </c>
      <c r="E29" s="2">
        <f t="shared" si="4"/>
        <v>19.75</v>
      </c>
      <c r="F29" s="17">
        <f t="shared" si="5"/>
        <v>0.11392405063291139</v>
      </c>
      <c r="G29" s="19">
        <f t="shared" si="7"/>
        <v>11.39240506329114</v>
      </c>
      <c r="J29" s="28" t="s">
        <v>60</v>
      </c>
      <c r="K29" s="29">
        <f>SUM(K26:K28)</f>
        <v>6</v>
      </c>
      <c r="L29" s="30">
        <f>(K29/$B$42)*100</f>
        <v>100</v>
      </c>
      <c r="M29" s="29"/>
      <c r="N29" s="29"/>
      <c r="O29" s="29"/>
    </row>
    <row r="30" spans="1:15" x14ac:dyDescent="0.25">
      <c r="B30" s="2">
        <f t="shared" ref="B30" si="8">F7</f>
        <v>10.5</v>
      </c>
      <c r="C30" s="2">
        <f t="shared" si="6"/>
        <v>11.5</v>
      </c>
      <c r="D30" s="2">
        <f t="shared" si="3"/>
        <v>1</v>
      </c>
      <c r="E30" s="2">
        <f t="shared" si="4"/>
        <v>19.5</v>
      </c>
      <c r="F30" s="17">
        <f t="shared" si="5"/>
        <v>5.128205128205128E-2</v>
      </c>
      <c r="G30" s="19">
        <f t="shared" si="7"/>
        <v>5.1282051282051277</v>
      </c>
      <c r="J30" s="13"/>
      <c r="K30" s="13"/>
      <c r="L30" s="13"/>
      <c r="M30" s="13"/>
      <c r="N30" s="13"/>
      <c r="O30" s="13"/>
    </row>
    <row r="31" spans="1:15" x14ac:dyDescent="0.25">
      <c r="J31" s="24" t="s">
        <v>61</v>
      </c>
      <c r="K31" s="13"/>
      <c r="L31" s="13"/>
      <c r="M31" s="25"/>
      <c r="N31" s="25"/>
      <c r="O31" s="25"/>
    </row>
    <row r="32" spans="1:15" x14ac:dyDescent="0.25">
      <c r="J32" s="28" t="s">
        <v>62</v>
      </c>
      <c r="K32" s="28" t="s">
        <v>52</v>
      </c>
      <c r="L32" s="28" t="s">
        <v>53</v>
      </c>
      <c r="M32" s="29" t="s">
        <v>54</v>
      </c>
      <c r="N32" s="29" t="s">
        <v>55</v>
      </c>
      <c r="O32" s="29" t="s">
        <v>56</v>
      </c>
    </row>
    <row r="33" spans="2:15" x14ac:dyDescent="0.25">
      <c r="J33" s="26" t="s">
        <v>63</v>
      </c>
      <c r="K33" s="14">
        <f>COUNTIF(F37:F42," Efektif")</f>
        <v>0</v>
      </c>
      <c r="L33" s="18">
        <f>(K33/$B$42)*100</f>
        <v>0</v>
      </c>
      <c r="M33" s="18">
        <f>AVERAGE(G25:G30)</f>
        <v>25.582879257198694</v>
      </c>
      <c r="N33" s="18">
        <f>MIN(G25:G30)</f>
        <v>5.1282051282051277</v>
      </c>
      <c r="O33" s="18">
        <f>MAX(G25:G30)</f>
        <v>43.40690435766836</v>
      </c>
    </row>
    <row r="34" spans="2:15" x14ac:dyDescent="0.25">
      <c r="B34" s="13" t="s">
        <v>85</v>
      </c>
      <c r="C34" s="13"/>
      <c r="D34" s="13"/>
      <c r="E34" s="13"/>
      <c r="F34" s="13"/>
      <c r="J34" s="27" t="s">
        <v>64</v>
      </c>
      <c r="K34" s="14">
        <f>COUNTIF(F38:F43," cukup Efektif")</f>
        <v>0</v>
      </c>
      <c r="L34" s="18">
        <f t="shared" ref="L34:L36" si="9">(K34/$B$42)*100</f>
        <v>0</v>
      </c>
      <c r="M34" s="21"/>
      <c r="N34" s="21"/>
      <c r="O34" s="21"/>
    </row>
    <row r="35" spans="2:15" x14ac:dyDescent="0.25">
      <c r="B35" s="36" t="s">
        <v>43</v>
      </c>
      <c r="C35" s="36" t="s">
        <v>41</v>
      </c>
      <c r="D35" s="36"/>
      <c r="E35" s="36" t="s">
        <v>44</v>
      </c>
      <c r="F35" s="36"/>
      <c r="J35" s="27" t="s">
        <v>65</v>
      </c>
      <c r="K35" s="14">
        <v>1</v>
      </c>
      <c r="L35" s="18">
        <f>(K35/$K$37)*100</f>
        <v>16.666666666666664</v>
      </c>
      <c r="M35" s="21"/>
      <c r="N35" s="21"/>
      <c r="O35" s="21"/>
    </row>
    <row r="36" spans="2:15" x14ac:dyDescent="0.25">
      <c r="B36" s="38"/>
      <c r="C36" s="14" t="s">
        <v>48</v>
      </c>
      <c r="D36" s="14" t="s">
        <v>49</v>
      </c>
      <c r="E36" s="14" t="s">
        <v>48</v>
      </c>
      <c r="F36" s="14" t="s">
        <v>49</v>
      </c>
      <c r="J36" s="27" t="s">
        <v>66</v>
      </c>
      <c r="K36" s="14">
        <v>5</v>
      </c>
      <c r="L36" s="18">
        <f t="shared" si="9"/>
        <v>83.333333333333343</v>
      </c>
      <c r="M36" s="21"/>
      <c r="N36" s="21"/>
      <c r="O36" s="21"/>
    </row>
    <row r="37" spans="2:15" x14ac:dyDescent="0.25">
      <c r="B37" s="32">
        <v>1</v>
      </c>
      <c r="C37" s="35">
        <f t="shared" ref="C37:C42" si="10">F25</f>
        <v>0.43406904357668358</v>
      </c>
      <c r="D37" s="35" t="str">
        <f>IF(AND(F25&lt;0.3),"Rendah",IF(AND(F25&gt;=0.3,F25&lt;0.7),"Sedang",IF(AND(F25&gt;=0.7),"Tinggi")))</f>
        <v>Sedang</v>
      </c>
      <c r="E37" s="35">
        <f>G25</f>
        <v>43.40690435766836</v>
      </c>
      <c r="F37" s="35" t="str">
        <f>IF(AND(G25&lt;=40),"Tidak Efektif",IF(AND(G25&gt;=41,G25&lt;=55),"Kurang Efektif",IF(AND(G25&gt;=56,G25&lt;=75),"Cukup Efektif",IF(AND(G25&gt;=76),"Efektif"))))</f>
        <v>Kurang Efektif</v>
      </c>
      <c r="J37" s="28" t="s">
        <v>60</v>
      </c>
      <c r="K37" s="29">
        <f>SUM(K33:K36)</f>
        <v>6</v>
      </c>
      <c r="L37" s="30">
        <f>(K37/K29)*100</f>
        <v>100</v>
      </c>
      <c r="M37" s="29"/>
      <c r="N37" s="29"/>
      <c r="O37" s="29"/>
    </row>
    <row r="38" spans="2:15" x14ac:dyDescent="0.25">
      <c r="B38" s="33">
        <v>2</v>
      </c>
      <c r="C38" s="35">
        <f t="shared" si="10"/>
        <v>0.34196891191709849</v>
      </c>
      <c r="D38" s="35" t="str">
        <f t="shared" ref="D38:D42" si="11">IF(AND(F26&lt;0.3),"Rendah",IF(AND(F26&gt;=0.3,F26&lt;0.7),"Sedang",IF(AND(F26&gt;=0.7),"Tinggi")))</f>
        <v>Sedang</v>
      </c>
      <c r="E38" s="35">
        <f t="shared" ref="E38:E42" si="12">G26</f>
        <v>34.196891191709852</v>
      </c>
      <c r="F38" s="35" t="str">
        <f>IF(AND(G26&lt;=40),"Tidak Efektif",IF(AND(G26&gt;=41,G26&lt;=55),"Kurang Efektif",IF(AND(G26&gt;=56,G26&lt;=75),"Cukup Efektif",IF(AND(G26&gt;=76),"Efektif"))))</f>
        <v>Tidak Efektif</v>
      </c>
    </row>
    <row r="39" spans="2:15" x14ac:dyDescent="0.25">
      <c r="B39" s="33">
        <v>3</v>
      </c>
      <c r="C39" s="35">
        <f t="shared" si="10"/>
        <v>0.34355828220858903</v>
      </c>
      <c r="D39" s="35" t="str">
        <f t="shared" si="11"/>
        <v>Sedang</v>
      </c>
      <c r="E39" s="35">
        <f t="shared" si="12"/>
        <v>34.355828220858903</v>
      </c>
      <c r="F39" s="35" t="str">
        <f t="shared" ref="F39:F42" si="13">IF(AND(G27&lt;=40),"Tidak Efektif",IF(AND(G27&gt;=41,G27&lt;=55),"Kurang Efektif",IF(AND(G27&gt;=56,G27&lt;=75),"Cukup Efektif",IF(AND(G27&gt;=76),"Efektif"))))</f>
        <v>Tidak Efektif</v>
      </c>
    </row>
    <row r="40" spans="2:15" x14ac:dyDescent="0.25">
      <c r="B40" s="33">
        <v>4</v>
      </c>
      <c r="C40" s="35">
        <f>F28</f>
        <v>0.2501704158145876</v>
      </c>
      <c r="D40" s="35" t="s">
        <v>88</v>
      </c>
      <c r="E40" s="35">
        <f t="shared" si="12"/>
        <v>25.017041581458759</v>
      </c>
      <c r="F40" s="35" t="str">
        <f t="shared" si="13"/>
        <v>Tidak Efektif</v>
      </c>
    </row>
    <row r="41" spans="2:15" x14ac:dyDescent="0.25">
      <c r="B41" s="33">
        <v>5</v>
      </c>
      <c r="C41" s="35">
        <f t="shared" si="10"/>
        <v>0.11392405063291139</v>
      </c>
      <c r="D41" s="35" t="str">
        <f>IF(AND(F29&lt;0.3),"Rendah",IF(AND(F29&gt;=0.3,F29&lt;0.7),"Sedang",IF(AND(F29&gt;=0.7),"Tinggi")))</f>
        <v>Rendah</v>
      </c>
      <c r="E41" s="35">
        <f t="shared" si="12"/>
        <v>11.39240506329114</v>
      </c>
      <c r="F41" s="35" t="str">
        <f t="shared" si="13"/>
        <v>Tidak Efektif</v>
      </c>
    </row>
    <row r="42" spans="2:15" x14ac:dyDescent="0.25">
      <c r="B42" s="33">
        <v>6</v>
      </c>
      <c r="C42" s="35">
        <f t="shared" si="10"/>
        <v>5.128205128205128E-2</v>
      </c>
      <c r="D42" s="35" t="str">
        <f t="shared" si="11"/>
        <v>Rendah</v>
      </c>
      <c r="E42" s="35">
        <f t="shared" si="12"/>
        <v>5.1282051282051277</v>
      </c>
      <c r="F42" s="35" t="str">
        <f t="shared" si="13"/>
        <v>Tidak Efektif</v>
      </c>
    </row>
  </sheetData>
  <mergeCells count="7">
    <mergeCell ref="B23:C23"/>
    <mergeCell ref="E23:E24"/>
    <mergeCell ref="F23:F24"/>
    <mergeCell ref="G23:G24"/>
    <mergeCell ref="B35:B36"/>
    <mergeCell ref="C35:D35"/>
    <mergeCell ref="E35:F35"/>
  </mergeCells>
  <pageMargins left="0.7" right="0.7" top="0.75" bottom="0.75" header="0.3" footer="0.3"/>
  <pageSetup orientation="portrait" horizontalDpi="4294967293" verticalDpi="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Koreksi pretest 7F</vt:lpstr>
      <vt:lpstr>KOREKSI POSTTEST 7F</vt:lpstr>
      <vt:lpstr>N-gain Nilai</vt:lpstr>
      <vt:lpstr>PERHITUNGAN TIAP INDIKATOR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2023-07-05T11:39:51Z</dcterms:created>
  <dcterms:modified xsi:type="dcterms:W3CDTF">2023-09-18T08:54:00Z</dcterms:modified>
</cp:coreProperties>
</file>